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HOCostReport\HOCR23\MASS\"/>
    </mc:Choice>
  </mc:AlternateContent>
  <xr:revisionPtr revIDLastSave="0" documentId="13_ncr:1_{78336070-2773-4FAC-A1F2-7B6F228E063E}" xr6:coauthVersionLast="47" xr6:coauthVersionMax="47" xr10:uidLastSave="{00000000-0000-0000-0000-000000000000}"/>
  <bookViews>
    <workbookView xWindow="-57720" yWindow="1725" windowWidth="29040" windowHeight="15840" xr2:uid="{67426044-E58D-4430-871E-DDE315D4D2C3}"/>
  </bookViews>
  <sheets>
    <sheet name="Cost Allocation" sheetId="1" r:id="rId1"/>
    <sheet name="Ins.HO allocation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F42" i="1" s="1"/>
  <c r="D34" i="2"/>
  <c r="D31" i="2"/>
  <c r="E31" i="2" s="1"/>
  <c r="E35" i="2"/>
  <c r="C36" i="2"/>
  <c r="B36" i="2"/>
  <c r="E33" i="2"/>
  <c r="B24" i="2"/>
  <c r="C17" i="2"/>
  <c r="D30" i="2" s="1"/>
  <c r="E30" i="2" s="1"/>
  <c r="B17" i="2"/>
  <c r="B30" i="2" s="1"/>
  <c r="C30" i="2" s="1"/>
  <c r="B13" i="2"/>
  <c r="C20" i="2"/>
  <c r="E40" i="1"/>
  <c r="E44" i="1" s="1"/>
  <c r="G31" i="2" l="1"/>
  <c r="D36" i="2"/>
  <c r="E34" i="2"/>
  <c r="G34" i="2" s="1"/>
  <c r="E36" i="2" l="1"/>
  <c r="D12" i="1" l="1"/>
  <c r="D13" i="1"/>
  <c r="D14" i="1"/>
  <c r="D10" i="1"/>
  <c r="D18" i="1"/>
  <c r="D21" i="1"/>
  <c r="D15" i="1"/>
  <c r="D28" i="1"/>
  <c r="D11" i="1"/>
  <c r="D17" i="1"/>
  <c r="D32" i="1"/>
  <c r="D33" i="1"/>
  <c r="D34" i="1"/>
  <c r="D35" i="1"/>
  <c r="D36" i="1"/>
  <c r="D37" i="1"/>
  <c r="D24" i="1"/>
  <c r="D27" i="1"/>
  <c r="D25" i="1"/>
  <c r="D30" i="1"/>
  <c r="D29" i="1"/>
  <c r="D26" i="1"/>
  <c r="D31" i="1"/>
  <c r="D38" i="1"/>
  <c r="D22" i="1"/>
  <c r="C12" i="1"/>
  <c r="C13" i="1"/>
  <c r="C14" i="1"/>
  <c r="C10" i="1"/>
  <c r="C18" i="1"/>
  <c r="C21" i="1"/>
  <c r="C15" i="1"/>
  <c r="C28" i="1"/>
  <c r="C11" i="1"/>
  <c r="C17" i="1"/>
  <c r="C32" i="1"/>
  <c r="C33" i="1"/>
  <c r="C34" i="1"/>
  <c r="C35" i="1"/>
  <c r="C36" i="1"/>
  <c r="C37" i="1"/>
  <c r="C24" i="1"/>
  <c r="C27" i="1"/>
  <c r="C25" i="1"/>
  <c r="C30" i="1"/>
  <c r="C29" i="1"/>
  <c r="C26" i="1"/>
  <c r="C31" i="1"/>
  <c r="C38" i="1"/>
  <c r="C22" i="1"/>
  <c r="F27" i="1" l="1"/>
  <c r="F25" i="1"/>
  <c r="F33" i="1"/>
  <c r="F17" i="1"/>
  <c r="F32" i="1"/>
  <c r="F11" i="1"/>
  <c r="F18" i="1"/>
  <c r="F26" i="1"/>
  <c r="F14" i="1"/>
  <c r="F38" i="1"/>
  <c r="F37" i="1"/>
  <c r="F15" i="1"/>
  <c r="F29" i="1"/>
  <c r="F35" i="1"/>
  <c r="F13" i="1"/>
  <c r="F31" i="1"/>
  <c r="F36" i="1"/>
  <c r="C20" i="1"/>
  <c r="F21" i="1"/>
  <c r="F12" i="1"/>
  <c r="F22" i="1"/>
  <c r="F30" i="1"/>
  <c r="F34" i="1"/>
  <c r="C16" i="1"/>
  <c r="C19" i="1"/>
  <c r="D16" i="1"/>
  <c r="F10" i="1"/>
  <c r="D19" i="1"/>
  <c r="F24" i="1"/>
  <c r="F28" i="1"/>
  <c r="D20" i="1"/>
  <c r="F16" i="1" l="1"/>
  <c r="F20" i="1"/>
  <c r="D40" i="1"/>
  <c r="D44" i="1" s="1"/>
  <c r="F19" i="1"/>
  <c r="C40" i="1"/>
  <c r="C44" i="1" s="1"/>
  <c r="F40" i="1" l="1"/>
  <c r="G24" i="1" s="1"/>
  <c r="G31" i="1" l="1"/>
  <c r="G16" i="1"/>
  <c r="G25" i="1"/>
  <c r="G35" i="1"/>
  <c r="G20" i="1"/>
  <c r="G10" i="1"/>
  <c r="G36" i="1"/>
  <c r="G29" i="1"/>
  <c r="G17" i="1"/>
  <c r="G19" i="1"/>
  <c r="G27" i="1"/>
  <c r="G38" i="1"/>
  <c r="G28" i="1"/>
  <c r="G32" i="1"/>
  <c r="F44" i="1"/>
  <c r="G42" i="1" s="1"/>
  <c r="G44" i="1" s="1"/>
  <c r="G34" i="1"/>
  <c r="G26" i="1"/>
  <c r="G12" i="1"/>
  <c r="G30" i="1"/>
  <c r="G14" i="1"/>
  <c r="G13" i="1"/>
  <c r="G33" i="1"/>
  <c r="G15" i="1"/>
  <c r="G18" i="1"/>
  <c r="G22" i="1"/>
  <c r="G11" i="1"/>
  <c r="G37" i="1"/>
  <c r="G21" i="1"/>
  <c r="G40" i="1" l="1"/>
  <c r="C8" i="2" l="1"/>
  <c r="C19" i="2" l="1"/>
  <c r="C12" i="2"/>
  <c r="C23" i="2" s="1"/>
  <c r="C10" i="2" l="1"/>
  <c r="C21" i="2" l="1"/>
  <c r="C24" i="2" s="1"/>
  <c r="C13" i="2"/>
  <c r="H20" i="1" l="1"/>
  <c r="H15" i="1"/>
  <c r="H26" i="1"/>
  <c r="H10" i="1"/>
  <c r="H14" i="1"/>
  <c r="H29" i="1"/>
  <c r="H11" i="1"/>
  <c r="H22" i="1"/>
  <c r="H30" i="1"/>
  <c r="H25" i="1"/>
  <c r="H28" i="1"/>
  <c r="H37" i="1"/>
  <c r="H34" i="1"/>
  <c r="H24" i="1"/>
  <c r="H27" i="1"/>
  <c r="H31" i="1"/>
  <c r="H12" i="1"/>
  <c r="H35" i="1"/>
  <c r="H17" i="1"/>
  <c r="H32" i="1"/>
  <c r="H36" i="1"/>
  <c r="H13" i="1"/>
  <c r="H33" i="1"/>
  <c r="H21" i="1"/>
  <c r="H18" i="1"/>
  <c r="H16" i="1"/>
  <c r="H19" i="1"/>
  <c r="H38" i="1"/>
  <c r="H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latovicp</author>
  </authors>
  <commentList>
    <comment ref="C24" authorId="0" shapeId="0" xr:uid="{7BF08195-7C81-43E4-8E54-2D71E46FDA5D}">
      <text>
        <r>
          <rPr>
            <b/>
            <sz val="8"/>
            <color indexed="81"/>
            <rFont val="Tahoma"/>
            <family val="2"/>
          </rPr>
          <t>latovicp:</t>
        </r>
        <r>
          <rPr>
            <sz val="8"/>
            <color indexed="81"/>
            <rFont val="Tahoma"/>
            <family val="2"/>
          </rPr>
          <t xml:space="preserve">
Expenses and management fees taken from financial statements 
</t>
        </r>
      </text>
    </comment>
  </commentList>
</comments>
</file>

<file path=xl/sharedStrings.xml><?xml version="1.0" encoding="utf-8"?>
<sst xmlns="http://schemas.openxmlformats.org/spreadsheetml/2006/main" count="94" uniqueCount="72">
  <si>
    <t>Total</t>
  </si>
  <si>
    <t>Mercy Bellbrook</t>
  </si>
  <si>
    <t>Fraser Villa</t>
  </si>
  <si>
    <t>McAuley Place</t>
  </si>
  <si>
    <t>Marycrest Manor</t>
  </si>
  <si>
    <t>Glacier Hills</t>
  </si>
  <si>
    <t>St. Paul's Retirement Community</t>
  </si>
  <si>
    <t>The Alverno</t>
  </si>
  <si>
    <t>St. Joseph of the Pines</t>
  </si>
  <si>
    <t xml:space="preserve"> </t>
  </si>
  <si>
    <t>Marian - Oakland</t>
  </si>
  <si>
    <t>Villa Marie</t>
  </si>
  <si>
    <t>Maryhaven</t>
  </si>
  <si>
    <t>St. Joseph's Tower</t>
  </si>
  <si>
    <t>The Village at Mercy Health Center - Fort Gratiot</t>
  </si>
  <si>
    <t>The Village at St. Joseph Mercy Hospital - Ann Arbor</t>
  </si>
  <si>
    <t>The Village at St. Joseph Mercy Woodland - Brighton</t>
  </si>
  <si>
    <t>The Village at the Oaks - Muskegon</t>
  </si>
  <si>
    <t>Beaven Kelly Home</t>
  </si>
  <si>
    <t>St. Lukes Home</t>
  </si>
  <si>
    <t>TSSM</t>
  </si>
  <si>
    <t>Schedule G Detail</t>
  </si>
  <si>
    <t>Trinity Senior Living Communities</t>
  </si>
  <si>
    <t>LESS</t>
  </si>
  <si>
    <t xml:space="preserve">              TCCS Mgt Fee</t>
  </si>
  <si>
    <t>TCCS Mgt.</t>
  </si>
  <si>
    <t>Pooled</t>
  </si>
  <si>
    <t>GL #</t>
  </si>
  <si>
    <t>Locations</t>
  </si>
  <si>
    <t>Expenses</t>
  </si>
  <si>
    <t>Fee</t>
  </si>
  <si>
    <t xml:space="preserve">Goodwill </t>
  </si>
  <si>
    <t>NET</t>
  </si>
  <si>
    <t>Alloc %</t>
  </si>
  <si>
    <t>Alloc</t>
  </si>
  <si>
    <t xml:space="preserve">White Lake </t>
  </si>
  <si>
    <t xml:space="preserve">Heartwood Lodge </t>
  </si>
  <si>
    <t>262/3</t>
  </si>
  <si>
    <t>Mercy Community (includes MSJ)</t>
  </si>
  <si>
    <t>HC Care &amp; Rehab IN - Adams County</t>
  </si>
  <si>
    <t>Mary Free Bed Sub Acute Rehab</t>
  </si>
  <si>
    <t>Maple Vista (Casa Maria)</t>
  </si>
  <si>
    <t>Clinton Villa (Madona Villa)</t>
  </si>
  <si>
    <t>Marycrest Heights</t>
  </si>
  <si>
    <t>Marian Place (Monroe)</t>
  </si>
  <si>
    <t>Non MA</t>
  </si>
  <si>
    <t>Corporate Allocations to Facilities</t>
  </si>
  <si>
    <t>Premiums</t>
  </si>
  <si>
    <t>Professional Liability (Malp.)</t>
  </si>
  <si>
    <t>Worker's Compensation</t>
  </si>
  <si>
    <t>Other Integrated Liabilities</t>
  </si>
  <si>
    <t>Auto Insurance</t>
  </si>
  <si>
    <t>Property Premium</t>
  </si>
  <si>
    <t>TOTAL</t>
  </si>
  <si>
    <t>Medicare Allowable</t>
  </si>
  <si>
    <t xml:space="preserve">Allowable </t>
  </si>
  <si>
    <t>TIS - Non Capital</t>
  </si>
  <si>
    <t>TIS - Telephone</t>
  </si>
  <si>
    <t>TIS New Capital</t>
  </si>
  <si>
    <t>THS Non Capital</t>
  </si>
  <si>
    <t>THS New Capital</t>
  </si>
  <si>
    <t xml:space="preserve">TOTAL </t>
  </si>
  <si>
    <t>Line 9379.5</t>
  </si>
  <si>
    <t>FYE 12/31/2023</t>
  </si>
  <si>
    <t>FYE 6/30/23</t>
  </si>
  <si>
    <t>CYE 12/31/23</t>
  </si>
  <si>
    <t>Per TB, FYE 6/30/23</t>
  </si>
  <si>
    <t>Per TB, FYE 12/31/23</t>
  </si>
  <si>
    <t>Mary's Meadow (Income Statement FYE 12/31/23)</t>
  </si>
  <si>
    <t>For the Year Ended December 31, 2023</t>
  </si>
  <si>
    <t>Line 9378.3</t>
  </si>
  <si>
    <t>Allocation by 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</si>
</sst>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  <numFmt numFmtId="165" formatCode="_(* #,##0.000000_);_(* \(#,##0.0000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0000FF"/>
      <name val="Times New Roman"/>
      <family val="1"/>
    </font>
    <font>
      <b/>
      <sz val="10"/>
      <color indexed="10"/>
      <name val="Times New Roman"/>
      <family val="1"/>
    </font>
    <font>
      <b/>
      <sz val="10"/>
      <color indexed="12"/>
      <name val="Times New Roman"/>
      <family val="1"/>
    </font>
    <font>
      <sz val="10"/>
      <color theme="1" tint="0.39997558519241921"/>
      <name val="Times New Roman"/>
      <family val="1"/>
    </font>
    <font>
      <sz val="10"/>
      <color rgb="FFFF0000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u val="singleAccounting"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3" xfId="0" applyFont="1" applyBorder="1"/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3" fillId="0" borderId="0" xfId="0" applyNumberFormat="1" applyFont="1"/>
    <xf numFmtId="3" fontId="3" fillId="0" borderId="10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1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164" fontId="3" fillId="0" borderId="13" xfId="1" applyNumberFormat="1" applyFont="1" applyBorder="1"/>
    <xf numFmtId="0" fontId="2" fillId="2" borderId="8" xfId="0" quotePrefix="1" applyFont="1" applyFill="1" applyBorder="1" applyAlignment="1">
      <alignment horizontal="left"/>
    </xf>
    <xf numFmtId="0" fontId="3" fillId="2" borderId="9" xfId="0" applyFont="1" applyFill="1" applyBorder="1"/>
    <xf numFmtId="164" fontId="3" fillId="0" borderId="10" xfId="1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0" fontId="3" fillId="0" borderId="10" xfId="0" applyFont="1" applyBorder="1"/>
    <xf numFmtId="164" fontId="3" fillId="0" borderId="10" xfId="1" applyNumberFormat="1" applyFont="1" applyBorder="1"/>
    <xf numFmtId="0" fontId="3" fillId="0" borderId="0" xfId="0" applyFont="1" applyAlignment="1">
      <alignment wrapText="1"/>
    </xf>
    <xf numFmtId="3" fontId="7" fillId="0" borderId="10" xfId="0" applyNumberFormat="1" applyFont="1" applyBorder="1" applyAlignment="1">
      <alignment horizontal="center"/>
    </xf>
    <xf numFmtId="165" fontId="3" fillId="0" borderId="3" xfId="1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0" borderId="0" xfId="0" quotePrefix="1" applyFont="1" applyAlignment="1">
      <alignment horizontal="left" wrapText="1"/>
    </xf>
    <xf numFmtId="0" fontId="3" fillId="0" borderId="0" xfId="0" applyFont="1" applyAlignment="1">
      <alignment horizontal="left" wrapText="1"/>
    </xf>
    <xf numFmtId="3" fontId="7" fillId="0" borderId="0" xfId="0" applyNumberFormat="1" applyFont="1" applyAlignment="1">
      <alignment horizontal="center"/>
    </xf>
    <xf numFmtId="3" fontId="3" fillId="0" borderId="7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5" fontId="3" fillId="0" borderId="6" xfId="1" applyNumberFormat="1" applyFont="1" applyBorder="1" applyAlignment="1">
      <alignment horizontal="center"/>
    </xf>
    <xf numFmtId="164" fontId="3" fillId="0" borderId="0" xfId="1" applyNumberFormat="1" applyFont="1" applyBorder="1"/>
    <xf numFmtId="42" fontId="3" fillId="0" borderId="0" xfId="0" applyNumberFormat="1" applyFont="1"/>
    <xf numFmtId="0" fontId="11" fillId="0" borderId="0" xfId="0" applyFont="1" applyAlignment="1">
      <alignment horizontal="left"/>
    </xf>
    <xf numFmtId="14" fontId="11" fillId="0" borderId="0" xfId="0" applyNumberFormat="1" applyFont="1" applyAlignment="1">
      <alignment horizontal="left"/>
    </xf>
    <xf numFmtId="0" fontId="11" fillId="0" borderId="0" xfId="0" quotePrefix="1" applyFont="1" applyAlignment="1">
      <alignment horizontal="left"/>
    </xf>
    <xf numFmtId="0" fontId="11" fillId="3" borderId="12" xfId="0" applyFont="1" applyFill="1" applyBorder="1" applyAlignment="1">
      <alignment horizontal="left"/>
    </xf>
    <xf numFmtId="0" fontId="11" fillId="3" borderId="12" xfId="0" applyFont="1" applyFill="1" applyBorder="1" applyAlignment="1">
      <alignment horizontal="center"/>
    </xf>
    <xf numFmtId="0" fontId="0" fillId="0" borderId="0" xfId="0" applyAlignment="1">
      <alignment horizontal="left"/>
    </xf>
    <xf numFmtId="43" fontId="0" fillId="0" borderId="0" xfId="0" applyNumberFormat="1"/>
    <xf numFmtId="43" fontId="12" fillId="0" borderId="0" xfId="0" applyNumberFormat="1" applyFont="1"/>
    <xf numFmtId="0" fontId="13" fillId="0" borderId="0" xfId="0" applyFont="1" applyAlignment="1">
      <alignment horizontal="left"/>
    </xf>
    <xf numFmtId="164" fontId="0" fillId="0" borderId="0" xfId="1" applyNumberFormat="1" applyFont="1"/>
    <xf numFmtId="164" fontId="0" fillId="0" borderId="0" xfId="0" applyNumberFormat="1"/>
    <xf numFmtId="164" fontId="12" fillId="0" borderId="0" xfId="1" applyNumberFormat="1" applyFont="1"/>
    <xf numFmtId="42" fontId="3" fillId="0" borderId="0" xfId="0" applyNumberFormat="1" applyFont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3" fontId="4" fillId="4" borderId="0" xfId="0" applyNumberFormat="1" applyFont="1" applyFill="1" applyAlignment="1">
      <alignment horizontal="center"/>
    </xf>
    <xf numFmtId="3" fontId="4" fillId="4" borderId="3" xfId="0" applyNumberFormat="1" applyFont="1" applyFill="1" applyBorder="1" applyAlignment="1">
      <alignment horizontal="center"/>
    </xf>
    <xf numFmtId="3" fontId="8" fillId="4" borderId="0" xfId="0" applyNumberFormat="1" applyFont="1" applyFill="1" applyAlignment="1">
      <alignment horizontal="center"/>
    </xf>
    <xf numFmtId="3" fontId="8" fillId="4" borderId="3" xfId="0" applyNumberFormat="1" applyFont="1" applyFill="1" applyBorder="1" applyAlignment="1">
      <alignment horizontal="center"/>
    </xf>
    <xf numFmtId="3" fontId="4" fillId="4" borderId="1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HOCostReport\HOCR23\THSC%20CY%202023.xlsx" TargetMode="External"/><Relationship Id="rId1" Type="http://schemas.openxmlformats.org/officeDocument/2006/relationships/externalLinkPath" Target="/HOCostReport/HOCR23/THSC%20CY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v 23"/>
      <sheetName val="2023 Key"/>
      <sheetName val="Sch B"/>
      <sheetName val="Sch B-1"/>
      <sheetName val="Sch C"/>
      <sheetName val="Sch C Detail"/>
      <sheetName val="Central Alloc"/>
      <sheetName val="Sch B Rollup"/>
      <sheetName val="Revenue Summary"/>
      <sheetName val="Sch G Detail"/>
      <sheetName val="Sch G"/>
      <sheetName val="Exp Mgt Fees"/>
    </sheetNames>
    <sheetDataSet>
      <sheetData sheetId="0" refreshError="1"/>
      <sheetData sheetId="1" refreshError="1"/>
      <sheetData sheetId="2">
        <row r="47">
          <cell r="J47">
            <v>19327138.922956016</v>
          </cell>
        </row>
      </sheetData>
      <sheetData sheetId="3">
        <row r="21">
          <cell r="N21">
            <v>-7827.46</v>
          </cell>
          <cell r="O21">
            <v>131133.8299867615</v>
          </cell>
          <cell r="P21">
            <v>72572.05001323852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3">
          <cell r="E13">
            <v>15773186.27</v>
          </cell>
          <cell r="F13">
            <v>9106050.0500000026</v>
          </cell>
          <cell r="G13">
            <v>9166484.1600000001</v>
          </cell>
          <cell r="K13">
            <v>8351650.8700000001</v>
          </cell>
          <cell r="L13">
            <v>10643278.869999997</v>
          </cell>
          <cell r="M13">
            <v>7875356.4000000013</v>
          </cell>
          <cell r="Q13">
            <v>4417814.6799999978</v>
          </cell>
          <cell r="R13">
            <v>303311.03000000003</v>
          </cell>
          <cell r="S13">
            <v>16360071.490000006</v>
          </cell>
          <cell r="T13">
            <v>7903987.7499999981</v>
          </cell>
          <cell r="U13">
            <v>15541217.760000005</v>
          </cell>
          <cell r="V13">
            <v>8069732.8099999987</v>
          </cell>
          <cell r="W13">
            <v>6520300.3599999994</v>
          </cell>
          <cell r="X13">
            <v>-23032877.91</v>
          </cell>
          <cell r="Y13">
            <v>11142639.9</v>
          </cell>
          <cell r="Z13">
            <v>725238.6399999999</v>
          </cell>
          <cell r="AA13">
            <v>7477025.4199999999</v>
          </cell>
          <cell r="AB13">
            <v>430922.31000000035</v>
          </cell>
          <cell r="AC13">
            <v>9855956.0199999958</v>
          </cell>
          <cell r="AD13">
            <v>29813546.329999991</v>
          </cell>
          <cell r="AF13">
            <v>-1252778.31</v>
          </cell>
          <cell r="AG13">
            <v>5331155.8400000017</v>
          </cell>
          <cell r="AH13">
            <v>15135580.610000001</v>
          </cell>
          <cell r="AI13">
            <v>4968988.74</v>
          </cell>
          <cell r="AJ13">
            <v>11191137.499999998</v>
          </cell>
          <cell r="AK13">
            <v>3734386.8800000013</v>
          </cell>
          <cell r="AL13">
            <v>-477.67</v>
          </cell>
          <cell r="AM13">
            <v>3213.49</v>
          </cell>
          <cell r="AN13">
            <v>0</v>
          </cell>
          <cell r="AO13">
            <v>627967.68999999994</v>
          </cell>
          <cell r="AP13">
            <v>-6118352.0299999993</v>
          </cell>
          <cell r="AQ13">
            <v>4621831.9200000009</v>
          </cell>
          <cell r="AR13">
            <v>4165655.1400000006</v>
          </cell>
          <cell r="AS13">
            <v>4538934.5299999993</v>
          </cell>
          <cell r="AT13">
            <v>4734376.2899999991</v>
          </cell>
          <cell r="AV13">
            <v>2404960.4099999992</v>
          </cell>
          <cell r="AW13">
            <v>1928129.6700000018</v>
          </cell>
          <cell r="AX13">
            <v>897604.87000000011</v>
          </cell>
          <cell r="AY13">
            <v>972424.72000000009</v>
          </cell>
          <cell r="AZ13">
            <v>1033554.2500000006</v>
          </cell>
          <cell r="BA13">
            <v>746431.35999999987</v>
          </cell>
          <cell r="BB13">
            <v>1029576.3399999999</v>
          </cell>
          <cell r="BC13">
            <v>1125153.5600000003</v>
          </cell>
          <cell r="BD13">
            <v>935656.41000000027</v>
          </cell>
          <cell r="BE13">
            <v>1707679.4600000004</v>
          </cell>
          <cell r="BI13">
            <v>10390197</v>
          </cell>
        </row>
        <row r="23">
          <cell r="E23">
            <v>1173348.8700000001</v>
          </cell>
          <cell r="F23">
            <v>614926.9</v>
          </cell>
          <cell r="G23">
            <v>311439.48</v>
          </cell>
          <cell r="K23">
            <v>560745.24</v>
          </cell>
          <cell r="L23">
            <v>822506.88</v>
          </cell>
          <cell r="M23">
            <v>571911.79</v>
          </cell>
          <cell r="Q23">
            <v>278689.7</v>
          </cell>
          <cell r="R23">
            <v>94713.87999999999</v>
          </cell>
          <cell r="S23">
            <v>1135039.3400000001</v>
          </cell>
          <cell r="T23">
            <v>579329</v>
          </cell>
          <cell r="U23">
            <v>0</v>
          </cell>
          <cell r="V23">
            <v>5698111.7300000004</v>
          </cell>
          <cell r="W23">
            <v>6178613.8399999999</v>
          </cell>
          <cell r="X23">
            <v>-23032877.91</v>
          </cell>
          <cell r="Y23">
            <v>5310798.0200000005</v>
          </cell>
          <cell r="Z23">
            <v>48000</v>
          </cell>
          <cell r="AA23">
            <v>7477025.4199999999</v>
          </cell>
          <cell r="AB23">
            <v>0</v>
          </cell>
          <cell r="AC23">
            <v>1087204.9099999999</v>
          </cell>
          <cell r="AD23">
            <v>2517189.8200000003</v>
          </cell>
          <cell r="AE23">
            <v>0</v>
          </cell>
          <cell r="AF23">
            <v>-430822.31</v>
          </cell>
          <cell r="AG23">
            <v>0</v>
          </cell>
          <cell r="AH23">
            <v>4249191.8599999994</v>
          </cell>
          <cell r="AI23">
            <v>1168850.8</v>
          </cell>
          <cell r="AJ23">
            <v>1463536.7799999998</v>
          </cell>
          <cell r="AK23">
            <v>789504.95</v>
          </cell>
          <cell r="AL23">
            <v>0</v>
          </cell>
          <cell r="AM23">
            <v>1863.74</v>
          </cell>
          <cell r="AN23">
            <v>0</v>
          </cell>
          <cell r="AO23">
            <v>40841.86</v>
          </cell>
          <cell r="AP23">
            <v>-5222295.8900000006</v>
          </cell>
          <cell r="AQ23">
            <v>301879.95999999996</v>
          </cell>
          <cell r="AR23">
            <v>317724.24</v>
          </cell>
          <cell r="AS23">
            <v>336424.17000000004</v>
          </cell>
          <cell r="AT23">
            <v>317939.40000000002</v>
          </cell>
          <cell r="AV23">
            <v>211393.75</v>
          </cell>
          <cell r="AW23">
            <v>153258.74000000002</v>
          </cell>
          <cell r="AX23">
            <v>66548.960000000006</v>
          </cell>
          <cell r="AY23">
            <v>72666.790000000008</v>
          </cell>
          <cell r="AZ23">
            <v>65031.180000000008</v>
          </cell>
          <cell r="BA23">
            <v>46766.709999999992</v>
          </cell>
          <cell r="BB23">
            <v>68755.140000000014</v>
          </cell>
          <cell r="BC23">
            <v>80974.850000000006</v>
          </cell>
          <cell r="BD23">
            <v>41328</v>
          </cell>
          <cell r="BE23">
            <v>167466.41999999998</v>
          </cell>
          <cell r="BI23">
            <v>144000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CA737-2B84-461A-AE1A-1A5643DBDEF4}">
  <dimension ref="A1:I653"/>
  <sheetViews>
    <sheetView tabSelected="1" workbookViewId="0"/>
  </sheetViews>
  <sheetFormatPr defaultRowHeight="14.4" x14ac:dyDescent="0.3"/>
  <cols>
    <col min="1" max="1" width="5.33203125" style="14" customWidth="1"/>
    <col min="2" max="2" width="38" style="1" customWidth="1"/>
    <col min="3" max="3" width="14.88671875" style="1" customWidth="1"/>
    <col min="4" max="4" width="12.6640625" style="1" customWidth="1"/>
    <col min="5" max="5" width="12.6640625" style="1" hidden="1" customWidth="1"/>
    <col min="6" max="6" width="14.6640625" style="15" bestFit="1" customWidth="1"/>
    <col min="7" max="8" width="12.6640625" style="1" hidden="1" customWidth="1"/>
    <col min="9" max="9" width="9.109375" style="1"/>
  </cols>
  <sheetData>
    <row r="1" spans="1:9" x14ac:dyDescent="0.3">
      <c r="B1" s="4" t="s">
        <v>21</v>
      </c>
    </row>
    <row r="2" spans="1:9" x14ac:dyDescent="0.3">
      <c r="B2" s="4" t="s">
        <v>22</v>
      </c>
    </row>
    <row r="3" spans="1:9" x14ac:dyDescent="0.3">
      <c r="B3" s="4" t="s">
        <v>71</v>
      </c>
    </row>
    <row r="4" spans="1:9" x14ac:dyDescent="0.3">
      <c r="B4" s="4" t="s">
        <v>69</v>
      </c>
      <c r="D4" s="16" t="s">
        <v>9</v>
      </c>
      <c r="E4" s="16"/>
    </row>
    <row r="5" spans="1:9" x14ac:dyDescent="0.3">
      <c r="B5" s="17"/>
      <c r="C5" s="18"/>
      <c r="D5" s="18"/>
      <c r="E5" s="18"/>
    </row>
    <row r="6" spans="1:9" x14ac:dyDescent="0.3">
      <c r="D6" s="58" t="s">
        <v>23</v>
      </c>
      <c r="E6" s="59"/>
      <c r="F6" s="19"/>
      <c r="G6" s="20" t="s">
        <v>24</v>
      </c>
      <c r="H6" s="21"/>
    </row>
    <row r="7" spans="1:9" x14ac:dyDescent="0.3">
      <c r="B7" s="4"/>
      <c r="C7" s="7" t="s">
        <v>0</v>
      </c>
      <c r="D7" s="5" t="s">
        <v>25</v>
      </c>
      <c r="E7" s="5"/>
      <c r="F7" s="22"/>
      <c r="G7" s="23"/>
      <c r="H7" s="6" t="s">
        <v>26</v>
      </c>
      <c r="I7" s="14"/>
    </row>
    <row r="8" spans="1:9" x14ac:dyDescent="0.3">
      <c r="A8" s="7" t="s">
        <v>27</v>
      </c>
      <c r="B8" s="7" t="s">
        <v>28</v>
      </c>
      <c r="C8" s="7" t="s">
        <v>29</v>
      </c>
      <c r="D8" s="8" t="s">
        <v>30</v>
      </c>
      <c r="E8" s="8" t="s">
        <v>31</v>
      </c>
      <c r="F8" s="24" t="s">
        <v>32</v>
      </c>
      <c r="G8" s="10" t="s">
        <v>33</v>
      </c>
      <c r="H8" s="9" t="s">
        <v>34</v>
      </c>
      <c r="I8" s="14"/>
    </row>
    <row r="9" spans="1:9" x14ac:dyDescent="0.3">
      <c r="D9" s="25"/>
      <c r="E9" s="25"/>
      <c r="F9" s="26"/>
      <c r="G9" s="3"/>
      <c r="H9" s="2"/>
    </row>
    <row r="10" spans="1:9" x14ac:dyDescent="0.3">
      <c r="A10" s="14">
        <v>226</v>
      </c>
      <c r="B10" s="27" t="s">
        <v>35</v>
      </c>
      <c r="C10" s="53">
        <f>'[1]Exp Mgt Fees'!K13</f>
        <v>8351650.8700000001</v>
      </c>
      <c r="D10" s="54">
        <f>'[1]Exp Mgt Fees'!K23</f>
        <v>560745.24</v>
      </c>
      <c r="E10" s="28"/>
      <c r="F10" s="22">
        <f t="shared" ref="F10:F37" si="0">+C10-D10</f>
        <v>7790905.6299999999</v>
      </c>
      <c r="G10" s="29">
        <f t="shared" ref="G10:G22" si="1">+F10/$F$40</f>
        <v>3.6166399831758199E-2</v>
      </c>
      <c r="H10" s="30">
        <f>G10*'[1]Sch B'!$J$47</f>
        <v>698993.03389156377</v>
      </c>
    </row>
    <row r="11" spans="1:9" x14ac:dyDescent="0.3">
      <c r="A11" s="14">
        <v>224</v>
      </c>
      <c r="B11" s="27" t="s">
        <v>1</v>
      </c>
      <c r="C11" s="53">
        <f>'[1]Exp Mgt Fees'!S13</f>
        <v>16360071.490000006</v>
      </c>
      <c r="D11" s="54">
        <f>'[1]Exp Mgt Fees'!S23</f>
        <v>1135039.3400000001</v>
      </c>
      <c r="E11" s="28"/>
      <c r="F11" s="22">
        <f t="shared" si="0"/>
        <v>15225032.150000006</v>
      </c>
      <c r="G11" s="29">
        <f t="shared" si="1"/>
        <v>7.067658451258553E-2</v>
      </c>
      <c r="H11" s="30">
        <f>G11*'[1]Sch B'!$J$47</f>
        <v>1365976.1674747821</v>
      </c>
    </row>
    <row r="12" spans="1:9" x14ac:dyDescent="0.3">
      <c r="A12" s="14">
        <v>210</v>
      </c>
      <c r="B12" s="27" t="s">
        <v>2</v>
      </c>
      <c r="C12" s="53">
        <f>'[1]Exp Mgt Fees'!E13</f>
        <v>15773186.27</v>
      </c>
      <c r="D12" s="54">
        <f>'[1]Exp Mgt Fees'!E23</f>
        <v>1173348.8700000001</v>
      </c>
      <c r="E12" s="28"/>
      <c r="F12" s="22">
        <f t="shared" si="0"/>
        <v>14599837.399999999</v>
      </c>
      <c r="G12" s="29">
        <f t="shared" si="1"/>
        <v>6.7774348960642855E-2</v>
      </c>
      <c r="H12" s="30">
        <f>G12*'[1]Sch B'!$J$47</f>
        <v>1309884.2577752441</v>
      </c>
    </row>
    <row r="13" spans="1:9" x14ac:dyDescent="0.3">
      <c r="A13" s="14">
        <v>212</v>
      </c>
      <c r="B13" s="27" t="s">
        <v>3</v>
      </c>
      <c r="C13" s="53">
        <f>'[1]Exp Mgt Fees'!F13</f>
        <v>9106050.0500000026</v>
      </c>
      <c r="D13" s="54">
        <f>'[1]Exp Mgt Fees'!F23</f>
        <v>614926.9</v>
      </c>
      <c r="E13" s="28"/>
      <c r="F13" s="22">
        <f t="shared" si="0"/>
        <v>8491123.1500000022</v>
      </c>
      <c r="G13" s="29">
        <f t="shared" si="1"/>
        <v>3.9416900864655734E-2</v>
      </c>
      <c r="H13" s="30">
        <f>G13*'[1]Sch B'!$J$47</f>
        <v>761815.91892358649</v>
      </c>
    </row>
    <row r="14" spans="1:9" x14ac:dyDescent="0.3">
      <c r="A14" s="14" t="s">
        <v>9</v>
      </c>
      <c r="B14" s="27" t="s">
        <v>36</v>
      </c>
      <c r="C14" s="53">
        <f>'[1]Exp Mgt Fees'!G13</f>
        <v>9166484.1600000001</v>
      </c>
      <c r="D14" s="54">
        <f>'[1]Exp Mgt Fees'!G23</f>
        <v>311439.48</v>
      </c>
      <c r="E14" s="28"/>
      <c r="F14" s="22">
        <f t="shared" si="0"/>
        <v>8855044.6799999997</v>
      </c>
      <c r="G14" s="29">
        <f t="shared" si="1"/>
        <v>4.1106272060564455E-2</v>
      </c>
      <c r="H14" s="30">
        <f>G14*'[1]Sch B'!$J$47</f>
        <v>794466.63071935473</v>
      </c>
    </row>
    <row r="15" spans="1:9" x14ac:dyDescent="0.3">
      <c r="A15" s="14">
        <v>228</v>
      </c>
      <c r="B15" s="27" t="s">
        <v>4</v>
      </c>
      <c r="C15" s="53">
        <f>'[1]Exp Mgt Fees'!Q13</f>
        <v>4417814.6799999978</v>
      </c>
      <c r="D15" s="54">
        <f>'[1]Exp Mgt Fees'!Q23</f>
        <v>278689.7</v>
      </c>
      <c r="E15" s="28"/>
      <c r="F15" s="22">
        <f t="shared" si="0"/>
        <v>4139124.9799999977</v>
      </c>
      <c r="G15" s="29">
        <f t="shared" si="1"/>
        <v>1.9214357879508558E-2</v>
      </c>
      <c r="H15" s="30">
        <f>G15*'[1]Sch B'!$J$47</f>
        <v>371358.56405265647</v>
      </c>
    </row>
    <row r="16" spans="1:9" x14ac:dyDescent="0.3">
      <c r="A16" s="14">
        <v>248</v>
      </c>
      <c r="B16" s="27" t="s">
        <v>5</v>
      </c>
      <c r="C16" s="53">
        <f>SUM('[1]Exp Mgt Fees'!U13:AA13)</f>
        <v>26443276.980000004</v>
      </c>
      <c r="D16" s="54">
        <f>SUM('[1]Exp Mgt Fees'!U23:AA23)</f>
        <v>1679671.1000000006</v>
      </c>
      <c r="E16" s="28"/>
      <c r="F16" s="22">
        <f t="shared" si="0"/>
        <v>24763605.880000003</v>
      </c>
      <c r="G16" s="29">
        <f t="shared" si="1"/>
        <v>0.11495588755220983</v>
      </c>
      <c r="H16" s="30">
        <f>G16*'[1]Sch B'!$J$47</f>
        <v>2221768.4087332697</v>
      </c>
    </row>
    <row r="17" spans="1:8" x14ac:dyDescent="0.3">
      <c r="A17" s="14">
        <v>242</v>
      </c>
      <c r="B17" s="27" t="s">
        <v>6</v>
      </c>
      <c r="C17" s="53">
        <f>'[1]Exp Mgt Fees'!T13</f>
        <v>7903987.7499999981</v>
      </c>
      <c r="D17" s="54">
        <f>'[1]Exp Mgt Fees'!T23</f>
        <v>579329</v>
      </c>
      <c r="E17" s="12"/>
      <c r="F17" s="22">
        <f>+C17-D17-E17</f>
        <v>7324658.7499999981</v>
      </c>
      <c r="G17" s="29">
        <f t="shared" si="1"/>
        <v>3.4002021018407096E-2</v>
      </c>
      <c r="H17" s="30">
        <f>G17*'[1]Sch B'!$J$47</f>
        <v>657161.78388402436</v>
      </c>
    </row>
    <row r="18" spans="1:8" x14ac:dyDescent="0.3">
      <c r="A18" s="14">
        <v>246</v>
      </c>
      <c r="B18" s="27" t="s">
        <v>7</v>
      </c>
      <c r="C18" s="53">
        <f>'[1]Exp Mgt Fees'!L13</f>
        <v>10643278.869999997</v>
      </c>
      <c r="D18" s="54">
        <f>'[1]Exp Mgt Fees'!L23</f>
        <v>822506.88</v>
      </c>
      <c r="E18" s="28"/>
      <c r="F18" s="22">
        <f t="shared" si="0"/>
        <v>9820771.9899999965</v>
      </c>
      <c r="G18" s="29">
        <f t="shared" si="1"/>
        <v>4.5589304159864598E-2</v>
      </c>
      <c r="H18" s="30">
        <f>G18*'[1]Sch B'!$J$47</f>
        <v>881110.81489859964</v>
      </c>
    </row>
    <row r="19" spans="1:8" x14ac:dyDescent="0.3">
      <c r="A19" s="14" t="s">
        <v>37</v>
      </c>
      <c r="B19" s="27" t="s">
        <v>38</v>
      </c>
      <c r="C19" s="53">
        <f>SUM('[1]Exp Mgt Fees'!AB13:AD13)+'[1]Exp Mgt Fees'!AF13</f>
        <v>38847646.349999987</v>
      </c>
      <c r="D19" s="54">
        <f>SUM('[1]Exp Mgt Fees'!AB23:AF23)</f>
        <v>3173572.4200000004</v>
      </c>
      <c r="E19" s="28"/>
      <c r="F19" s="22">
        <f t="shared" si="0"/>
        <v>35674073.929999985</v>
      </c>
      <c r="G19" s="29">
        <f t="shared" si="1"/>
        <v>0.16560370291381402</v>
      </c>
      <c r="H19" s="30">
        <f>G19*'[1]Sch B'!$J$47</f>
        <v>3200645.7723712195</v>
      </c>
    </row>
    <row r="20" spans="1:8" x14ac:dyDescent="0.3">
      <c r="A20" s="14">
        <v>273</v>
      </c>
      <c r="B20" s="27" t="s">
        <v>8</v>
      </c>
      <c r="C20" s="53">
        <f>SUM('[1]Exp Mgt Fees'!AG13:AP13)</f>
        <v>34873601.050000004</v>
      </c>
      <c r="D20" s="54">
        <f>SUM('[1]Exp Mgt Fees'!AG23:AP23)</f>
        <v>2491494.0999999996</v>
      </c>
      <c r="E20" s="28"/>
      <c r="F20" s="22">
        <f t="shared" si="0"/>
        <v>32382106.950000003</v>
      </c>
      <c r="G20" s="29">
        <f t="shared" si="1"/>
        <v>0.15032196293570765</v>
      </c>
      <c r="H20" s="30">
        <f>G20*'[1]Sch B'!$J$47</f>
        <v>2905293.4608298671</v>
      </c>
    </row>
    <row r="21" spans="1:8" x14ac:dyDescent="0.3">
      <c r="B21" s="27" t="s">
        <v>39</v>
      </c>
      <c r="C21" s="53">
        <f>'[1]Exp Mgt Fees'!M13</f>
        <v>7875356.4000000013</v>
      </c>
      <c r="D21" s="54">
        <f>'[1]Exp Mgt Fees'!M23</f>
        <v>571911.79</v>
      </c>
      <c r="E21" s="28"/>
      <c r="F21" s="22">
        <f t="shared" si="0"/>
        <v>7303444.6100000013</v>
      </c>
      <c r="G21" s="29">
        <f t="shared" si="1"/>
        <v>3.3903542214303445E-2</v>
      </c>
      <c r="H21" s="30">
        <f>G21*'[1]Sch B'!$J$47</f>
        <v>655258.47035614646</v>
      </c>
    </row>
    <row r="22" spans="1:8" x14ac:dyDescent="0.3">
      <c r="B22" s="27" t="s">
        <v>40</v>
      </c>
      <c r="C22" s="53">
        <f>'[1]Exp Mgt Fees'!BI13</f>
        <v>10390197</v>
      </c>
      <c r="D22" s="54">
        <f>'[1]Exp Mgt Fees'!BI23</f>
        <v>144000</v>
      </c>
      <c r="E22" s="28"/>
      <c r="F22" s="22">
        <f t="shared" si="0"/>
        <v>10246197</v>
      </c>
      <c r="G22" s="29">
        <f t="shared" si="1"/>
        <v>4.7564182529696665E-2</v>
      </c>
      <c r="H22" s="30">
        <f>G22*'[1]Sch B'!$J$47</f>
        <v>919279.56350828498</v>
      </c>
    </row>
    <row r="23" spans="1:8" x14ac:dyDescent="0.3">
      <c r="B23" s="27"/>
      <c r="C23" s="55"/>
      <c r="D23" s="56"/>
      <c r="E23" s="28"/>
      <c r="F23" s="22"/>
      <c r="G23" s="29"/>
      <c r="H23" s="30"/>
    </row>
    <row r="24" spans="1:8" x14ac:dyDescent="0.3">
      <c r="A24" s="14">
        <v>620</v>
      </c>
      <c r="B24" s="27" t="s">
        <v>41</v>
      </c>
      <c r="C24" s="53">
        <f>'[1]Exp Mgt Fees'!AX13</f>
        <v>897604.87000000011</v>
      </c>
      <c r="D24" s="54">
        <f>'[1]Exp Mgt Fees'!AX23</f>
        <v>66548.960000000006</v>
      </c>
      <c r="E24" s="28"/>
      <c r="F24" s="22">
        <f>+C24-D24</f>
        <v>831055.91000000015</v>
      </c>
      <c r="G24" s="29">
        <f t="shared" ref="G24:G38" si="2">+F24/$F$40</f>
        <v>3.8578698999856406E-3</v>
      </c>
      <c r="H24" s="30">
        <f>G24*'[1]Sch B'!$J$47</f>
        <v>74561.587503712901</v>
      </c>
    </row>
    <row r="25" spans="1:8" x14ac:dyDescent="0.3">
      <c r="A25" s="14">
        <v>624</v>
      </c>
      <c r="B25" s="27" t="s">
        <v>10</v>
      </c>
      <c r="C25" s="53">
        <f>'[1]Exp Mgt Fees'!AZ13</f>
        <v>1033554.2500000006</v>
      </c>
      <c r="D25" s="54">
        <f>'[1]Exp Mgt Fees'!AZ23</f>
        <v>65031.180000000008</v>
      </c>
      <c r="E25" s="28"/>
      <c r="F25" s="22">
        <f t="shared" si="0"/>
        <v>968523.07000000053</v>
      </c>
      <c r="G25" s="29">
        <f t="shared" si="2"/>
        <v>4.4960103817740576E-3</v>
      </c>
      <c r="H25" s="30">
        <f>G25*'[1]Sch B'!$J$47</f>
        <v>86895.017247599724</v>
      </c>
    </row>
    <row r="26" spans="1:8" x14ac:dyDescent="0.3">
      <c r="A26" s="14">
        <v>634</v>
      </c>
      <c r="B26" s="27" t="s">
        <v>11</v>
      </c>
      <c r="C26" s="53">
        <f>'[1]Exp Mgt Fees'!BC13</f>
        <v>1125153.5600000003</v>
      </c>
      <c r="D26" s="54">
        <f>'[1]Exp Mgt Fees'!BC23</f>
        <v>80974.850000000006</v>
      </c>
      <c r="E26" s="28"/>
      <c r="F26" s="22">
        <f t="shared" si="0"/>
        <v>1044178.7100000003</v>
      </c>
      <c r="G26" s="29">
        <f t="shared" si="2"/>
        <v>4.8472137277921958E-3</v>
      </c>
      <c r="H26" s="30">
        <f>G26*'[1]Sch B'!$J$47</f>
        <v>93682.773106299268</v>
      </c>
    </row>
    <row r="27" spans="1:8" x14ac:dyDescent="0.3">
      <c r="A27" s="14">
        <v>622</v>
      </c>
      <c r="B27" s="27" t="s">
        <v>42</v>
      </c>
      <c r="C27" s="53">
        <f>'[1]Exp Mgt Fees'!AY13</f>
        <v>972424.72000000009</v>
      </c>
      <c r="D27" s="54">
        <f>'[1]Exp Mgt Fees'!AY23</f>
        <v>72666.790000000008</v>
      </c>
      <c r="E27" s="28"/>
      <c r="F27" s="22">
        <f t="shared" si="0"/>
        <v>899757.93</v>
      </c>
      <c r="G27" s="29">
        <f t="shared" si="2"/>
        <v>4.1767936352445729E-3</v>
      </c>
      <c r="H27" s="30">
        <f>G27*'[1]Sch B'!$J$47</f>
        <v>80725.470840890339</v>
      </c>
    </row>
    <row r="28" spans="1:8" x14ac:dyDescent="0.3">
      <c r="A28" s="14">
        <v>230</v>
      </c>
      <c r="B28" s="27" t="s">
        <v>43</v>
      </c>
      <c r="C28" s="53">
        <f>'[1]Exp Mgt Fees'!R13</f>
        <v>303311.03000000003</v>
      </c>
      <c r="D28" s="54">
        <f>'[1]Exp Mgt Fees'!R23</f>
        <v>94713.87999999999</v>
      </c>
      <c r="E28" s="12">
        <v>0</v>
      </c>
      <c r="F28" s="22">
        <f>+C28-D28-E28</f>
        <v>208597.15000000002</v>
      </c>
      <c r="G28" s="29">
        <f t="shared" si="2"/>
        <v>9.6833517038316902E-4</v>
      </c>
      <c r="H28" s="30">
        <f>G28*'[1]Sch B'!$J$47</f>
        <v>18715.148361979791</v>
      </c>
    </row>
    <row r="29" spans="1:8" x14ac:dyDescent="0.3">
      <c r="A29" s="14">
        <v>630</v>
      </c>
      <c r="B29" s="27" t="s">
        <v>12</v>
      </c>
      <c r="C29" s="53">
        <f>'[1]Exp Mgt Fees'!BB13</f>
        <v>1029576.3399999999</v>
      </c>
      <c r="D29" s="54">
        <f>'[1]Exp Mgt Fees'!BB23</f>
        <v>68755.140000000014</v>
      </c>
      <c r="E29" s="28"/>
      <c r="F29" s="22">
        <f t="shared" si="0"/>
        <v>960821.19999999984</v>
      </c>
      <c r="G29" s="29">
        <f t="shared" si="2"/>
        <v>4.4602572969465824E-3</v>
      </c>
      <c r="H29" s="30">
        <f>G29*'[1]Sch B'!$J$47</f>
        <v>86204.012410214884</v>
      </c>
    </row>
    <row r="30" spans="1:8" x14ac:dyDescent="0.3">
      <c r="A30" s="14">
        <v>626</v>
      </c>
      <c r="B30" s="31" t="s">
        <v>44</v>
      </c>
      <c r="C30" s="53">
        <f>'[1]Exp Mgt Fees'!BA13</f>
        <v>746431.35999999987</v>
      </c>
      <c r="D30" s="54">
        <f>'[1]Exp Mgt Fees'!BA23</f>
        <v>46766.709999999992</v>
      </c>
      <c r="E30" s="28"/>
      <c r="F30" s="22">
        <f t="shared" si="0"/>
        <v>699664.64999999991</v>
      </c>
      <c r="G30" s="29">
        <f t="shared" si="2"/>
        <v>3.2479345382658881E-3</v>
      </c>
      <c r="H30" s="30">
        <f>G30*'[1]Sch B'!$J$47</f>
        <v>62773.282033731819</v>
      </c>
    </row>
    <row r="31" spans="1:8" x14ac:dyDescent="0.3">
      <c r="A31" s="14">
        <v>640</v>
      </c>
      <c r="B31" s="32" t="s">
        <v>13</v>
      </c>
      <c r="C31" s="53">
        <f>'[1]Exp Mgt Fees'!BD13</f>
        <v>935656.41000000027</v>
      </c>
      <c r="D31" s="54">
        <f>'[1]Exp Mgt Fees'!BD23</f>
        <v>41328</v>
      </c>
      <c r="E31" s="28"/>
      <c r="F31" s="22">
        <f t="shared" si="0"/>
        <v>894328.41000000027</v>
      </c>
      <c r="G31" s="29">
        <f t="shared" si="2"/>
        <v>4.1515890954208091E-3</v>
      </c>
      <c r="H31" s="30">
        <f>G31*'[1]Sch B'!$J$47</f>
        <v>80238.339198227273</v>
      </c>
    </row>
    <row r="32" spans="1:8" x14ac:dyDescent="0.3">
      <c r="A32" s="14">
        <v>670</v>
      </c>
      <c r="B32" s="1" t="s">
        <v>14</v>
      </c>
      <c r="C32" s="53">
        <f>'[1]Exp Mgt Fees'!AQ13</f>
        <v>4621831.9200000009</v>
      </c>
      <c r="D32" s="54">
        <f>'[1]Exp Mgt Fees'!AQ23</f>
        <v>301879.95999999996</v>
      </c>
      <c r="E32" s="28"/>
      <c r="F32" s="22">
        <f t="shared" si="0"/>
        <v>4319951.9600000009</v>
      </c>
      <c r="G32" s="29">
        <f t="shared" si="2"/>
        <v>2.005378029965273E-2</v>
      </c>
      <c r="H32" s="30">
        <f>G32*'[1]Sch B'!$J$47</f>
        <v>387582.19778182684</v>
      </c>
    </row>
    <row r="33" spans="1:8" x14ac:dyDescent="0.3">
      <c r="A33" s="14">
        <v>672</v>
      </c>
      <c r="B33" s="1" t="s">
        <v>15</v>
      </c>
      <c r="C33" s="53">
        <f>'[1]Exp Mgt Fees'!AR13</f>
        <v>4165655.1400000006</v>
      </c>
      <c r="D33" s="54">
        <f>'[1]Exp Mgt Fees'!AR23</f>
        <v>317724.24</v>
      </c>
      <c r="E33" s="28"/>
      <c r="F33" s="22">
        <f t="shared" si="0"/>
        <v>3847930.9000000004</v>
      </c>
      <c r="G33" s="29">
        <f t="shared" si="2"/>
        <v>1.7862596989815828E-2</v>
      </c>
      <c r="H33" s="30">
        <f>G33*'[1]Sch B'!$J$47</f>
        <v>345232.89354694646</v>
      </c>
    </row>
    <row r="34" spans="1:8" x14ac:dyDescent="0.3">
      <c r="A34" s="14">
        <v>674</v>
      </c>
      <c r="B34" s="1" t="s">
        <v>16</v>
      </c>
      <c r="C34" s="53">
        <f>'[1]Exp Mgt Fees'!AS13</f>
        <v>4538934.5299999993</v>
      </c>
      <c r="D34" s="54">
        <f>'[1]Exp Mgt Fees'!AS23</f>
        <v>336424.17000000004</v>
      </c>
      <c r="E34" s="28"/>
      <c r="F34" s="22">
        <f t="shared" si="0"/>
        <v>4202510.3599999994</v>
      </c>
      <c r="G34" s="29">
        <f t="shared" si="2"/>
        <v>1.9508601078622751E-2</v>
      </c>
      <c r="H34" s="30">
        <f>G34*'[1]Sch B'!$J$47</f>
        <v>377045.44323907146</v>
      </c>
    </row>
    <row r="35" spans="1:8" x14ac:dyDescent="0.3">
      <c r="A35" s="14">
        <v>676</v>
      </c>
      <c r="B35" s="1" t="s">
        <v>17</v>
      </c>
      <c r="C35" s="53">
        <f>'[1]Exp Mgt Fees'!AT13</f>
        <v>4734376.2899999991</v>
      </c>
      <c r="D35" s="54">
        <f>'[1]Exp Mgt Fees'!AT23</f>
        <v>317939.40000000002</v>
      </c>
      <c r="E35" s="28"/>
      <c r="F35" s="22">
        <f t="shared" si="0"/>
        <v>4416436.8899999987</v>
      </c>
      <c r="G35" s="29">
        <f t="shared" si="2"/>
        <v>2.0501675925891902E-2</v>
      </c>
      <c r="H35" s="30">
        <f>G35*'[1]Sch B'!$J$47</f>
        <v>396238.7387731357</v>
      </c>
    </row>
    <row r="36" spans="1:8" x14ac:dyDescent="0.3">
      <c r="A36" s="14">
        <v>292</v>
      </c>
      <c r="B36" s="1" t="s">
        <v>19</v>
      </c>
      <c r="C36" s="53">
        <f>'[1]Exp Mgt Fees'!AV13</f>
        <v>2404960.4099999992</v>
      </c>
      <c r="D36" s="54">
        <f>'[1]Exp Mgt Fees'!AV23</f>
        <v>211393.75</v>
      </c>
      <c r="E36" s="33"/>
      <c r="F36" s="22">
        <f t="shared" si="0"/>
        <v>2193566.6599999992</v>
      </c>
      <c r="G36" s="29">
        <f t="shared" si="2"/>
        <v>1.0182822466452385E-2</v>
      </c>
      <c r="H36" s="30">
        <f>G36*'[1]Sch B'!$J$47</f>
        <v>196804.82443692288</v>
      </c>
    </row>
    <row r="37" spans="1:8" x14ac:dyDescent="0.3">
      <c r="A37" s="14">
        <v>293</v>
      </c>
      <c r="B37" s="1" t="s">
        <v>18</v>
      </c>
      <c r="C37" s="53">
        <f>'[1]Exp Mgt Fees'!AW13</f>
        <v>1928129.6700000018</v>
      </c>
      <c r="D37" s="57">
        <f>'[1]Exp Mgt Fees'!AW23</f>
        <v>153258.74000000002</v>
      </c>
      <c r="E37" s="33"/>
      <c r="F37" s="22">
        <f t="shared" si="0"/>
        <v>1774870.9300000018</v>
      </c>
      <c r="G37" s="29">
        <f t="shared" si="2"/>
        <v>8.2391822918466782E-3</v>
      </c>
      <c r="H37" s="30">
        <f>G37*'[1]Sch B'!$J$47</f>
        <v>159239.82076607988</v>
      </c>
    </row>
    <row r="38" spans="1:8" x14ac:dyDescent="0.3">
      <c r="A38" s="14">
        <v>650</v>
      </c>
      <c r="B38" s="1" t="s">
        <v>20</v>
      </c>
      <c r="C38" s="53">
        <f>'[1]Exp Mgt Fees'!BE13</f>
        <v>1707679.4600000004</v>
      </c>
      <c r="D38" s="57">
        <f>'[1]Exp Mgt Fees'!BE23</f>
        <v>167466.41999999998</v>
      </c>
      <c r="F38" s="22">
        <f>C38-D38</f>
        <v>1540213.0400000005</v>
      </c>
      <c r="G38" s="29">
        <f t="shared" si="2"/>
        <v>7.1498697681860899E-3</v>
      </c>
      <c r="H38" s="30">
        <f>G38*'[1]Sch B'!$J$47</f>
        <v>138186.52629077589</v>
      </c>
    </row>
    <row r="39" spans="1:8" x14ac:dyDescent="0.3">
      <c r="B39" s="31" t="s">
        <v>9</v>
      </c>
      <c r="C39" s="13"/>
      <c r="D39" s="12"/>
      <c r="E39" s="12"/>
      <c r="F39" s="22"/>
      <c r="G39" s="29"/>
      <c r="H39" s="30"/>
    </row>
    <row r="40" spans="1:8" x14ac:dyDescent="0.3">
      <c r="B40" s="32" t="s">
        <v>0</v>
      </c>
      <c r="C40" s="34">
        <f t="shared" ref="C40:H40" si="3">SUM(C10:C39)</f>
        <v>231297881.88000003</v>
      </c>
      <c r="D40" s="34">
        <f t="shared" si="3"/>
        <v>15879547.010000004</v>
      </c>
      <c r="E40" s="34">
        <f t="shared" si="3"/>
        <v>0</v>
      </c>
      <c r="F40" s="35">
        <f t="shared" si="3"/>
        <v>215418334.87</v>
      </c>
      <c r="G40" s="36">
        <f t="shared" si="3"/>
        <v>1</v>
      </c>
      <c r="H40" s="34">
        <f t="shared" si="3"/>
        <v>19327138.922956012</v>
      </c>
    </row>
    <row r="41" spans="1:8" x14ac:dyDescent="0.3">
      <c r="C41" s="38"/>
      <c r="F41" s="37"/>
    </row>
    <row r="42" spans="1:8" x14ac:dyDescent="0.3">
      <c r="B42" s="1" t="s">
        <v>68</v>
      </c>
      <c r="C42" s="13">
        <v>7168914</v>
      </c>
      <c r="D42" s="13">
        <f>242384</f>
        <v>242384</v>
      </c>
      <c r="E42" s="13"/>
      <c r="F42" s="13">
        <f>C42-D42</f>
        <v>6926530</v>
      </c>
      <c r="G42" s="1">
        <f>F42/(F42+F44)</f>
        <v>3.1943603259617578E-2</v>
      </c>
    </row>
    <row r="43" spans="1:8" x14ac:dyDescent="0.3">
      <c r="C43" s="51"/>
      <c r="D43" s="14"/>
      <c r="E43" s="14"/>
      <c r="F43" s="52"/>
    </row>
    <row r="44" spans="1:8" x14ac:dyDescent="0.3">
      <c r="A44" s="1"/>
      <c r="B44" s="1" t="s">
        <v>45</v>
      </c>
      <c r="C44" s="13">
        <f>C40-C38-C37-C36</f>
        <v>225257112.34</v>
      </c>
      <c r="D44" s="13">
        <f>D40-D38-D37-D36</f>
        <v>15347428.100000003</v>
      </c>
      <c r="E44" s="13">
        <f>E40-E38-E37-E36</f>
        <v>0</v>
      </c>
      <c r="F44" s="13">
        <f>F40-F38-F37-F36</f>
        <v>209909684.24000001</v>
      </c>
      <c r="G44" s="1">
        <f>1-G42</f>
        <v>0.96805639674038246</v>
      </c>
    </row>
    <row r="45" spans="1:8" x14ac:dyDescent="0.3">
      <c r="A45" s="1"/>
      <c r="C45" s="11"/>
      <c r="F45" s="37"/>
    </row>
    <row r="46" spans="1:8" x14ac:dyDescent="0.3">
      <c r="A46" s="1"/>
      <c r="C46" s="38"/>
      <c r="F46" s="37"/>
    </row>
    <row r="47" spans="1:8" x14ac:dyDescent="0.3">
      <c r="A47" s="1"/>
      <c r="C47" s="11"/>
      <c r="D47" s="11"/>
      <c r="F47" s="37"/>
    </row>
    <row r="48" spans="1:8" x14ac:dyDescent="0.3">
      <c r="A48" s="1"/>
      <c r="F48" s="37"/>
    </row>
    <row r="49" spans="1:6" x14ac:dyDescent="0.3">
      <c r="A49" s="1"/>
      <c r="F49" s="37"/>
    </row>
    <row r="50" spans="1:6" x14ac:dyDescent="0.3">
      <c r="A50" s="1"/>
      <c r="F50" s="37"/>
    </row>
    <row r="51" spans="1:6" x14ac:dyDescent="0.3">
      <c r="A51" s="1"/>
      <c r="F51" s="37"/>
    </row>
    <row r="52" spans="1:6" x14ac:dyDescent="0.3">
      <c r="A52" s="1"/>
      <c r="F52" s="37"/>
    </row>
    <row r="53" spans="1:6" x14ac:dyDescent="0.3">
      <c r="A53" s="1"/>
      <c r="F53" s="37"/>
    </row>
    <row r="54" spans="1:6" x14ac:dyDescent="0.3">
      <c r="A54" s="1"/>
      <c r="F54" s="37"/>
    </row>
    <row r="55" spans="1:6" x14ac:dyDescent="0.3">
      <c r="A55" s="1"/>
      <c r="F55" s="37"/>
    </row>
    <row r="56" spans="1:6" x14ac:dyDescent="0.3">
      <c r="A56" s="1"/>
      <c r="F56" s="37"/>
    </row>
    <row r="57" spans="1:6" x14ac:dyDescent="0.3">
      <c r="A57" s="1"/>
      <c r="F57" s="37"/>
    </row>
    <row r="58" spans="1:6" x14ac:dyDescent="0.3">
      <c r="A58" s="1"/>
      <c r="F58" s="37"/>
    </row>
    <row r="59" spans="1:6" x14ac:dyDescent="0.3">
      <c r="A59" s="1"/>
      <c r="F59" s="37"/>
    </row>
    <row r="60" spans="1:6" x14ac:dyDescent="0.3">
      <c r="A60" s="1"/>
      <c r="F60" s="37"/>
    </row>
    <row r="61" spans="1:6" x14ac:dyDescent="0.3">
      <c r="A61" s="1"/>
      <c r="F61" s="37"/>
    </row>
    <row r="62" spans="1:6" x14ac:dyDescent="0.3">
      <c r="A62" s="1"/>
      <c r="F62" s="37"/>
    </row>
    <row r="63" spans="1:6" x14ac:dyDescent="0.3">
      <c r="A63" s="1"/>
      <c r="F63" s="37"/>
    </row>
    <row r="64" spans="1:6" x14ac:dyDescent="0.3">
      <c r="A64" s="1"/>
      <c r="F64" s="37"/>
    </row>
    <row r="65" spans="1:6" x14ac:dyDescent="0.3">
      <c r="A65" s="1"/>
      <c r="F65" s="37"/>
    </row>
    <row r="66" spans="1:6" x14ac:dyDescent="0.3">
      <c r="A66" s="1"/>
      <c r="F66" s="37"/>
    </row>
    <row r="67" spans="1:6" x14ac:dyDescent="0.3">
      <c r="A67" s="1"/>
      <c r="F67" s="37"/>
    </row>
    <row r="68" spans="1:6" x14ac:dyDescent="0.3">
      <c r="A68" s="1"/>
      <c r="F68" s="37"/>
    </row>
    <row r="69" spans="1:6" x14ac:dyDescent="0.3">
      <c r="A69" s="1"/>
      <c r="F69" s="37"/>
    </row>
    <row r="70" spans="1:6" x14ac:dyDescent="0.3">
      <c r="A70" s="1"/>
      <c r="F70" s="37"/>
    </row>
    <row r="71" spans="1:6" x14ac:dyDescent="0.3">
      <c r="A71" s="1"/>
      <c r="F71" s="37"/>
    </row>
    <row r="72" spans="1:6" x14ac:dyDescent="0.3">
      <c r="A72" s="1"/>
      <c r="F72" s="37"/>
    </row>
    <row r="73" spans="1:6" x14ac:dyDescent="0.3">
      <c r="A73" s="1"/>
      <c r="F73" s="37"/>
    </row>
    <row r="74" spans="1:6" x14ac:dyDescent="0.3">
      <c r="A74" s="1"/>
      <c r="F74" s="37"/>
    </row>
    <row r="75" spans="1:6" x14ac:dyDescent="0.3">
      <c r="A75" s="1"/>
      <c r="F75" s="37"/>
    </row>
    <row r="76" spans="1:6" x14ac:dyDescent="0.3">
      <c r="A76" s="1"/>
      <c r="F76" s="37"/>
    </row>
    <row r="77" spans="1:6" x14ac:dyDescent="0.3">
      <c r="A77" s="1"/>
      <c r="F77" s="37"/>
    </row>
    <row r="78" spans="1:6" x14ac:dyDescent="0.3">
      <c r="A78" s="1"/>
      <c r="F78" s="37"/>
    </row>
    <row r="79" spans="1:6" x14ac:dyDescent="0.3">
      <c r="A79" s="1"/>
      <c r="F79" s="37"/>
    </row>
    <row r="80" spans="1:6" x14ac:dyDescent="0.3">
      <c r="A80" s="1"/>
      <c r="F80" s="37"/>
    </row>
    <row r="81" spans="1:6" x14ac:dyDescent="0.3">
      <c r="A81" s="1"/>
      <c r="F81" s="37"/>
    </row>
    <row r="82" spans="1:6" x14ac:dyDescent="0.3">
      <c r="A82" s="1"/>
      <c r="F82" s="37"/>
    </row>
    <row r="83" spans="1:6" x14ac:dyDescent="0.3">
      <c r="A83" s="1"/>
      <c r="F83" s="37"/>
    </row>
    <row r="84" spans="1:6" x14ac:dyDescent="0.3">
      <c r="A84" s="1"/>
      <c r="F84" s="37"/>
    </row>
    <row r="85" spans="1:6" x14ac:dyDescent="0.3">
      <c r="A85" s="1"/>
      <c r="F85" s="37"/>
    </row>
    <row r="86" spans="1:6" x14ac:dyDescent="0.3">
      <c r="A86" s="1"/>
      <c r="F86" s="37"/>
    </row>
    <row r="87" spans="1:6" x14ac:dyDescent="0.3">
      <c r="A87" s="1"/>
      <c r="F87" s="37"/>
    </row>
    <row r="88" spans="1:6" x14ac:dyDescent="0.3">
      <c r="A88" s="1"/>
      <c r="F88" s="37"/>
    </row>
    <row r="89" spans="1:6" x14ac:dyDescent="0.3">
      <c r="A89" s="1"/>
      <c r="F89" s="37"/>
    </row>
    <row r="90" spans="1:6" x14ac:dyDescent="0.3">
      <c r="A90" s="1"/>
      <c r="F90" s="37"/>
    </row>
    <row r="91" spans="1:6" x14ac:dyDescent="0.3">
      <c r="A91" s="1"/>
      <c r="F91" s="37"/>
    </row>
    <row r="92" spans="1:6" x14ac:dyDescent="0.3">
      <c r="A92" s="1"/>
      <c r="F92" s="37"/>
    </row>
    <row r="93" spans="1:6" x14ac:dyDescent="0.3">
      <c r="A93" s="1"/>
      <c r="F93" s="37"/>
    </row>
    <row r="94" spans="1:6" x14ac:dyDescent="0.3">
      <c r="A94" s="1"/>
      <c r="F94" s="37"/>
    </row>
    <row r="95" spans="1:6" x14ac:dyDescent="0.3">
      <c r="A95" s="1"/>
      <c r="F95" s="37"/>
    </row>
    <row r="96" spans="1:6" x14ac:dyDescent="0.3">
      <c r="A96" s="1"/>
      <c r="F96" s="37"/>
    </row>
    <row r="97" spans="1:6" x14ac:dyDescent="0.3">
      <c r="A97" s="1"/>
      <c r="F97" s="37"/>
    </row>
    <row r="98" spans="1:6" x14ac:dyDescent="0.3">
      <c r="A98" s="1"/>
      <c r="F98" s="37"/>
    </row>
    <row r="99" spans="1:6" x14ac:dyDescent="0.3">
      <c r="A99" s="1"/>
      <c r="F99" s="37"/>
    </row>
    <row r="100" spans="1:6" x14ac:dyDescent="0.3">
      <c r="A100" s="1"/>
      <c r="F100" s="37"/>
    </row>
    <row r="101" spans="1:6" x14ac:dyDescent="0.3">
      <c r="A101" s="1"/>
      <c r="F101" s="37"/>
    </row>
    <row r="102" spans="1:6" x14ac:dyDescent="0.3">
      <c r="A102" s="1"/>
      <c r="F102" s="37"/>
    </row>
    <row r="103" spans="1:6" x14ac:dyDescent="0.3">
      <c r="A103" s="1"/>
      <c r="F103" s="37"/>
    </row>
    <row r="104" spans="1:6" x14ac:dyDescent="0.3">
      <c r="A104" s="1"/>
      <c r="F104" s="37"/>
    </row>
    <row r="105" spans="1:6" x14ac:dyDescent="0.3">
      <c r="A105" s="1"/>
      <c r="F105" s="37"/>
    </row>
    <row r="106" spans="1:6" x14ac:dyDescent="0.3">
      <c r="A106" s="1"/>
      <c r="F106" s="37"/>
    </row>
    <row r="107" spans="1:6" x14ac:dyDescent="0.3">
      <c r="A107" s="1"/>
      <c r="F107" s="37"/>
    </row>
    <row r="108" spans="1:6" x14ac:dyDescent="0.3">
      <c r="A108" s="1"/>
      <c r="F108" s="37"/>
    </row>
    <row r="109" spans="1:6" x14ac:dyDescent="0.3">
      <c r="A109" s="1"/>
      <c r="F109" s="37"/>
    </row>
    <row r="110" spans="1:6" x14ac:dyDescent="0.3">
      <c r="A110" s="1"/>
      <c r="F110" s="37"/>
    </row>
    <row r="111" spans="1:6" x14ac:dyDescent="0.3">
      <c r="A111" s="1"/>
      <c r="F111" s="37"/>
    </row>
    <row r="112" spans="1:6" x14ac:dyDescent="0.3">
      <c r="A112" s="1"/>
      <c r="F112" s="37"/>
    </row>
    <row r="113" spans="1:6" x14ac:dyDescent="0.3">
      <c r="A113" s="1"/>
      <c r="F113" s="37"/>
    </row>
    <row r="114" spans="1:6" x14ac:dyDescent="0.3">
      <c r="A114" s="1"/>
      <c r="F114" s="37"/>
    </row>
    <row r="115" spans="1:6" x14ac:dyDescent="0.3">
      <c r="A115" s="1"/>
      <c r="F115" s="37"/>
    </row>
    <row r="116" spans="1:6" x14ac:dyDescent="0.3">
      <c r="A116" s="1"/>
      <c r="F116" s="37"/>
    </row>
    <row r="117" spans="1:6" x14ac:dyDescent="0.3">
      <c r="A117" s="1"/>
      <c r="F117" s="37"/>
    </row>
    <row r="118" spans="1:6" x14ac:dyDescent="0.3">
      <c r="A118" s="1"/>
      <c r="F118" s="37"/>
    </row>
    <row r="119" spans="1:6" x14ac:dyDescent="0.3">
      <c r="A119" s="1"/>
      <c r="F119" s="37"/>
    </row>
    <row r="120" spans="1:6" x14ac:dyDescent="0.3">
      <c r="A120" s="1"/>
      <c r="F120" s="37"/>
    </row>
    <row r="121" spans="1:6" x14ac:dyDescent="0.3">
      <c r="A121" s="1"/>
      <c r="F121" s="37"/>
    </row>
    <row r="122" spans="1:6" x14ac:dyDescent="0.3">
      <c r="A122" s="1"/>
      <c r="F122" s="37"/>
    </row>
    <row r="123" spans="1:6" x14ac:dyDescent="0.3">
      <c r="A123" s="1"/>
      <c r="F123" s="37"/>
    </row>
    <row r="124" spans="1:6" x14ac:dyDescent="0.3">
      <c r="A124" s="1"/>
      <c r="F124" s="37"/>
    </row>
    <row r="125" spans="1:6" x14ac:dyDescent="0.3">
      <c r="A125" s="1"/>
      <c r="F125" s="37"/>
    </row>
    <row r="126" spans="1:6" x14ac:dyDescent="0.3">
      <c r="A126" s="1"/>
      <c r="F126" s="37"/>
    </row>
    <row r="127" spans="1:6" x14ac:dyDescent="0.3">
      <c r="A127" s="1"/>
      <c r="F127" s="37"/>
    </row>
    <row r="128" spans="1:6" x14ac:dyDescent="0.3">
      <c r="A128" s="1"/>
      <c r="F128" s="37"/>
    </row>
    <row r="129" spans="1:6" x14ac:dyDescent="0.3">
      <c r="A129" s="1"/>
      <c r="F129" s="37"/>
    </row>
    <row r="130" spans="1:6" x14ac:dyDescent="0.3">
      <c r="A130" s="1"/>
      <c r="F130" s="37"/>
    </row>
    <row r="131" spans="1:6" x14ac:dyDescent="0.3">
      <c r="A131" s="1"/>
      <c r="F131" s="37"/>
    </row>
    <row r="132" spans="1:6" x14ac:dyDescent="0.3">
      <c r="A132" s="1"/>
      <c r="F132" s="37"/>
    </row>
    <row r="133" spans="1:6" x14ac:dyDescent="0.3">
      <c r="A133" s="1"/>
      <c r="F133" s="37"/>
    </row>
    <row r="134" spans="1:6" x14ac:dyDescent="0.3">
      <c r="A134" s="1"/>
      <c r="F134" s="37"/>
    </row>
    <row r="135" spans="1:6" x14ac:dyDescent="0.3">
      <c r="A135" s="1"/>
      <c r="F135" s="37"/>
    </row>
    <row r="136" spans="1:6" x14ac:dyDescent="0.3">
      <c r="A136" s="1"/>
      <c r="F136" s="37"/>
    </row>
    <row r="137" spans="1:6" x14ac:dyDescent="0.3">
      <c r="A137" s="1"/>
      <c r="F137" s="37"/>
    </row>
    <row r="138" spans="1:6" x14ac:dyDescent="0.3">
      <c r="A138" s="1"/>
      <c r="F138" s="37"/>
    </row>
    <row r="139" spans="1:6" x14ac:dyDescent="0.3">
      <c r="A139" s="1"/>
      <c r="F139" s="37"/>
    </row>
    <row r="140" spans="1:6" x14ac:dyDescent="0.3">
      <c r="A140" s="1"/>
      <c r="F140" s="37"/>
    </row>
    <row r="141" spans="1:6" x14ac:dyDescent="0.3">
      <c r="A141" s="1"/>
      <c r="F141" s="37"/>
    </row>
    <row r="142" spans="1:6" x14ac:dyDescent="0.3">
      <c r="A142" s="1"/>
      <c r="F142" s="37"/>
    </row>
    <row r="143" spans="1:6" x14ac:dyDescent="0.3">
      <c r="A143" s="1"/>
      <c r="F143" s="37"/>
    </row>
    <row r="144" spans="1:6" x14ac:dyDescent="0.3">
      <c r="A144" s="1"/>
      <c r="F144" s="37"/>
    </row>
    <row r="145" spans="1:6" x14ac:dyDescent="0.3">
      <c r="A145" s="1"/>
      <c r="F145" s="37"/>
    </row>
    <row r="146" spans="1:6" x14ac:dyDescent="0.3">
      <c r="A146" s="1"/>
      <c r="F146" s="37"/>
    </row>
    <row r="147" spans="1:6" x14ac:dyDescent="0.3">
      <c r="A147" s="1"/>
      <c r="F147" s="37"/>
    </row>
    <row r="148" spans="1:6" x14ac:dyDescent="0.3">
      <c r="A148" s="1"/>
      <c r="F148" s="37"/>
    </row>
    <row r="149" spans="1:6" x14ac:dyDescent="0.3">
      <c r="A149" s="1"/>
      <c r="F149" s="37"/>
    </row>
    <row r="150" spans="1:6" x14ac:dyDescent="0.3">
      <c r="A150" s="1"/>
      <c r="F150" s="37"/>
    </row>
    <row r="151" spans="1:6" x14ac:dyDescent="0.3">
      <c r="A151" s="1"/>
      <c r="F151" s="37"/>
    </row>
    <row r="152" spans="1:6" x14ac:dyDescent="0.3">
      <c r="A152" s="1"/>
      <c r="F152" s="37"/>
    </row>
    <row r="153" spans="1:6" x14ac:dyDescent="0.3">
      <c r="A153" s="1"/>
      <c r="F153" s="37"/>
    </row>
    <row r="154" spans="1:6" x14ac:dyDescent="0.3">
      <c r="A154" s="1"/>
      <c r="F154" s="37"/>
    </row>
    <row r="155" spans="1:6" x14ac:dyDescent="0.3">
      <c r="A155" s="1"/>
      <c r="F155" s="37"/>
    </row>
    <row r="156" spans="1:6" x14ac:dyDescent="0.3">
      <c r="A156" s="1"/>
      <c r="F156" s="37"/>
    </row>
    <row r="157" spans="1:6" x14ac:dyDescent="0.3">
      <c r="A157" s="1"/>
      <c r="F157" s="37"/>
    </row>
    <row r="158" spans="1:6" x14ac:dyDescent="0.3">
      <c r="A158" s="1"/>
      <c r="F158" s="37"/>
    </row>
    <row r="159" spans="1:6" x14ac:dyDescent="0.3">
      <c r="A159" s="1"/>
      <c r="F159" s="37"/>
    </row>
    <row r="160" spans="1:6" x14ac:dyDescent="0.3">
      <c r="A160" s="1"/>
      <c r="F160" s="37"/>
    </row>
    <row r="161" spans="1:6" x14ac:dyDescent="0.3">
      <c r="A161" s="1"/>
      <c r="F161" s="37"/>
    </row>
    <row r="162" spans="1:6" x14ac:dyDescent="0.3">
      <c r="A162" s="1"/>
      <c r="F162" s="37"/>
    </row>
    <row r="163" spans="1:6" x14ac:dyDescent="0.3">
      <c r="A163" s="1"/>
      <c r="F163" s="37"/>
    </row>
    <row r="164" spans="1:6" x14ac:dyDescent="0.3">
      <c r="A164" s="1"/>
      <c r="F164" s="37"/>
    </row>
    <row r="165" spans="1:6" x14ac:dyDescent="0.3">
      <c r="A165" s="1"/>
      <c r="F165" s="37"/>
    </row>
    <row r="166" spans="1:6" x14ac:dyDescent="0.3">
      <c r="A166" s="1"/>
      <c r="F166" s="37"/>
    </row>
    <row r="167" spans="1:6" x14ac:dyDescent="0.3">
      <c r="A167" s="1"/>
      <c r="F167" s="37"/>
    </row>
    <row r="168" spans="1:6" x14ac:dyDescent="0.3">
      <c r="A168" s="1"/>
      <c r="F168" s="37"/>
    </row>
    <row r="169" spans="1:6" x14ac:dyDescent="0.3">
      <c r="A169" s="1"/>
      <c r="F169" s="37"/>
    </row>
    <row r="170" spans="1:6" x14ac:dyDescent="0.3">
      <c r="A170" s="1"/>
      <c r="F170" s="37"/>
    </row>
    <row r="171" spans="1:6" x14ac:dyDescent="0.3">
      <c r="A171" s="1"/>
      <c r="F171" s="37"/>
    </row>
    <row r="172" spans="1:6" x14ac:dyDescent="0.3">
      <c r="A172" s="1"/>
      <c r="F172" s="37"/>
    </row>
    <row r="173" spans="1:6" x14ac:dyDescent="0.3">
      <c r="A173" s="1"/>
      <c r="F173" s="37"/>
    </row>
    <row r="174" spans="1:6" x14ac:dyDescent="0.3">
      <c r="A174" s="1"/>
      <c r="F174" s="37"/>
    </row>
    <row r="175" spans="1:6" x14ac:dyDescent="0.3">
      <c r="A175" s="1"/>
      <c r="F175" s="37"/>
    </row>
    <row r="176" spans="1:6" x14ac:dyDescent="0.3">
      <c r="A176" s="1"/>
      <c r="F176" s="37"/>
    </row>
    <row r="177" spans="1:6" x14ac:dyDescent="0.3">
      <c r="A177" s="1"/>
      <c r="F177" s="37"/>
    </row>
    <row r="178" spans="1:6" x14ac:dyDescent="0.3">
      <c r="A178" s="1"/>
      <c r="F178" s="37"/>
    </row>
    <row r="179" spans="1:6" x14ac:dyDescent="0.3">
      <c r="A179" s="1"/>
      <c r="F179" s="37"/>
    </row>
    <row r="180" spans="1:6" x14ac:dyDescent="0.3">
      <c r="A180" s="1"/>
      <c r="F180" s="37"/>
    </row>
    <row r="181" spans="1:6" x14ac:dyDescent="0.3">
      <c r="A181" s="1"/>
      <c r="F181" s="37"/>
    </row>
    <row r="182" spans="1:6" x14ac:dyDescent="0.3">
      <c r="A182" s="1"/>
      <c r="F182" s="37"/>
    </row>
    <row r="183" spans="1:6" x14ac:dyDescent="0.3">
      <c r="A183" s="1"/>
      <c r="F183" s="37"/>
    </row>
    <row r="184" spans="1:6" x14ac:dyDescent="0.3">
      <c r="A184" s="1"/>
      <c r="F184" s="37"/>
    </row>
    <row r="185" spans="1:6" x14ac:dyDescent="0.3">
      <c r="A185" s="1"/>
      <c r="F185" s="37"/>
    </row>
    <row r="186" spans="1:6" x14ac:dyDescent="0.3">
      <c r="A186" s="1"/>
      <c r="F186" s="37"/>
    </row>
    <row r="187" spans="1:6" x14ac:dyDescent="0.3">
      <c r="A187" s="1"/>
      <c r="F187" s="37"/>
    </row>
    <row r="188" spans="1:6" x14ac:dyDescent="0.3">
      <c r="A188" s="1"/>
      <c r="F188" s="37"/>
    </row>
    <row r="189" spans="1:6" x14ac:dyDescent="0.3">
      <c r="A189" s="1"/>
      <c r="F189" s="37"/>
    </row>
    <row r="190" spans="1:6" x14ac:dyDescent="0.3">
      <c r="A190" s="1"/>
      <c r="F190" s="37"/>
    </row>
    <row r="191" spans="1:6" x14ac:dyDescent="0.3">
      <c r="A191" s="1"/>
      <c r="F191" s="37"/>
    </row>
    <row r="192" spans="1:6" x14ac:dyDescent="0.3">
      <c r="A192" s="1"/>
      <c r="F192" s="37"/>
    </row>
    <row r="193" spans="1:6" x14ac:dyDescent="0.3">
      <c r="A193" s="1"/>
      <c r="F193" s="37"/>
    </row>
    <row r="194" spans="1:6" x14ac:dyDescent="0.3">
      <c r="A194" s="1"/>
      <c r="F194" s="37"/>
    </row>
    <row r="195" spans="1:6" x14ac:dyDescent="0.3">
      <c r="A195" s="1"/>
      <c r="F195" s="37"/>
    </row>
    <row r="196" spans="1:6" x14ac:dyDescent="0.3">
      <c r="A196" s="1"/>
      <c r="F196" s="37"/>
    </row>
    <row r="197" spans="1:6" x14ac:dyDescent="0.3">
      <c r="A197" s="1"/>
      <c r="F197" s="37"/>
    </row>
    <row r="198" spans="1:6" x14ac:dyDescent="0.3">
      <c r="A198" s="1"/>
      <c r="F198" s="37"/>
    </row>
    <row r="199" spans="1:6" x14ac:dyDescent="0.3">
      <c r="A199" s="1"/>
      <c r="F199" s="37"/>
    </row>
    <row r="200" spans="1:6" x14ac:dyDescent="0.3">
      <c r="A200" s="1"/>
      <c r="F200" s="37"/>
    </row>
    <row r="201" spans="1:6" x14ac:dyDescent="0.3">
      <c r="A201" s="1"/>
      <c r="F201" s="37"/>
    </row>
    <row r="202" spans="1:6" x14ac:dyDescent="0.3">
      <c r="A202" s="1"/>
      <c r="F202" s="37"/>
    </row>
    <row r="203" spans="1:6" x14ac:dyDescent="0.3">
      <c r="A203" s="1"/>
      <c r="F203" s="37"/>
    </row>
    <row r="204" spans="1:6" x14ac:dyDescent="0.3">
      <c r="A204" s="1"/>
      <c r="F204" s="37"/>
    </row>
    <row r="205" spans="1:6" x14ac:dyDescent="0.3">
      <c r="A205" s="1"/>
      <c r="F205" s="37"/>
    </row>
    <row r="206" spans="1:6" x14ac:dyDescent="0.3">
      <c r="A206" s="1"/>
      <c r="F206" s="37"/>
    </row>
    <row r="207" spans="1:6" x14ac:dyDescent="0.3">
      <c r="A207" s="1"/>
      <c r="F207" s="37"/>
    </row>
    <row r="208" spans="1:6" x14ac:dyDescent="0.3">
      <c r="A208" s="1"/>
      <c r="F208" s="37"/>
    </row>
    <row r="209" spans="1:6" x14ac:dyDescent="0.3">
      <c r="A209" s="1"/>
      <c r="F209" s="37"/>
    </row>
    <row r="210" spans="1:6" x14ac:dyDescent="0.3">
      <c r="A210" s="1"/>
      <c r="F210" s="37"/>
    </row>
    <row r="211" spans="1:6" x14ac:dyDescent="0.3">
      <c r="A211" s="1"/>
      <c r="F211" s="37"/>
    </row>
    <row r="212" spans="1:6" x14ac:dyDescent="0.3">
      <c r="A212" s="1"/>
      <c r="F212" s="37"/>
    </row>
    <row r="213" spans="1:6" x14ac:dyDescent="0.3">
      <c r="A213" s="1"/>
      <c r="F213" s="37"/>
    </row>
    <row r="214" spans="1:6" x14ac:dyDescent="0.3">
      <c r="A214" s="1"/>
      <c r="F214" s="37"/>
    </row>
    <row r="215" spans="1:6" x14ac:dyDescent="0.3">
      <c r="A215" s="1"/>
      <c r="F215" s="37"/>
    </row>
    <row r="216" spans="1:6" x14ac:dyDescent="0.3">
      <c r="A216" s="1"/>
      <c r="F216" s="37"/>
    </row>
    <row r="217" spans="1:6" x14ac:dyDescent="0.3">
      <c r="A217" s="1"/>
      <c r="F217" s="37"/>
    </row>
    <row r="218" spans="1:6" x14ac:dyDescent="0.3">
      <c r="A218" s="1"/>
      <c r="F218" s="37"/>
    </row>
    <row r="219" spans="1:6" x14ac:dyDescent="0.3">
      <c r="A219" s="1"/>
      <c r="F219" s="37"/>
    </row>
    <row r="220" spans="1:6" x14ac:dyDescent="0.3">
      <c r="A220" s="1"/>
      <c r="F220" s="37"/>
    </row>
    <row r="221" spans="1:6" x14ac:dyDescent="0.3">
      <c r="A221" s="1"/>
      <c r="F221" s="37"/>
    </row>
    <row r="222" spans="1:6" x14ac:dyDescent="0.3">
      <c r="A222" s="1"/>
      <c r="F222" s="37"/>
    </row>
    <row r="223" spans="1:6" x14ac:dyDescent="0.3">
      <c r="A223" s="1"/>
      <c r="F223" s="37"/>
    </row>
    <row r="224" spans="1:6" x14ac:dyDescent="0.3">
      <c r="A224" s="1"/>
      <c r="F224" s="37"/>
    </row>
    <row r="225" spans="1:6" x14ac:dyDescent="0.3">
      <c r="A225" s="1"/>
      <c r="F225" s="37"/>
    </row>
    <row r="226" spans="1:6" x14ac:dyDescent="0.3">
      <c r="A226" s="1"/>
      <c r="F226" s="37"/>
    </row>
    <row r="227" spans="1:6" x14ac:dyDescent="0.3">
      <c r="A227" s="1"/>
      <c r="F227" s="37"/>
    </row>
    <row r="228" spans="1:6" x14ac:dyDescent="0.3">
      <c r="A228" s="1"/>
      <c r="F228" s="37"/>
    </row>
    <row r="229" spans="1:6" x14ac:dyDescent="0.3">
      <c r="A229" s="1"/>
      <c r="F229" s="37"/>
    </row>
    <row r="230" spans="1:6" x14ac:dyDescent="0.3">
      <c r="A230" s="1"/>
      <c r="F230" s="37"/>
    </row>
    <row r="231" spans="1:6" x14ac:dyDescent="0.3">
      <c r="A231" s="1"/>
      <c r="F231" s="37"/>
    </row>
    <row r="232" spans="1:6" x14ac:dyDescent="0.3">
      <c r="A232" s="1"/>
      <c r="F232" s="37"/>
    </row>
    <row r="233" spans="1:6" x14ac:dyDescent="0.3">
      <c r="A233" s="1"/>
      <c r="F233" s="37"/>
    </row>
    <row r="234" spans="1:6" x14ac:dyDescent="0.3">
      <c r="A234" s="1"/>
      <c r="F234" s="37"/>
    </row>
    <row r="235" spans="1:6" x14ac:dyDescent="0.3">
      <c r="A235" s="1"/>
      <c r="F235" s="37"/>
    </row>
    <row r="236" spans="1:6" x14ac:dyDescent="0.3">
      <c r="A236" s="1"/>
      <c r="F236" s="37"/>
    </row>
    <row r="237" spans="1:6" x14ac:dyDescent="0.3">
      <c r="A237" s="1"/>
      <c r="F237" s="37"/>
    </row>
    <row r="238" spans="1:6" x14ac:dyDescent="0.3">
      <c r="A238" s="1"/>
      <c r="F238" s="37"/>
    </row>
    <row r="239" spans="1:6" x14ac:dyDescent="0.3">
      <c r="A239" s="1"/>
      <c r="F239" s="37"/>
    </row>
    <row r="240" spans="1:6" x14ac:dyDescent="0.3">
      <c r="A240" s="1"/>
      <c r="F240" s="37"/>
    </row>
    <row r="241" spans="1:6" x14ac:dyDescent="0.3">
      <c r="A241" s="1"/>
      <c r="F241" s="37"/>
    </row>
    <row r="242" spans="1:6" x14ac:dyDescent="0.3">
      <c r="A242" s="1"/>
      <c r="F242" s="37"/>
    </row>
    <row r="243" spans="1:6" x14ac:dyDescent="0.3">
      <c r="A243" s="1"/>
      <c r="F243" s="37"/>
    </row>
    <row r="244" spans="1:6" x14ac:dyDescent="0.3">
      <c r="A244" s="1"/>
      <c r="F244" s="37"/>
    </row>
    <row r="245" spans="1:6" x14ac:dyDescent="0.3">
      <c r="A245" s="1"/>
      <c r="F245" s="37"/>
    </row>
    <row r="246" spans="1:6" x14ac:dyDescent="0.3">
      <c r="A246" s="1"/>
      <c r="F246" s="37"/>
    </row>
    <row r="247" spans="1:6" x14ac:dyDescent="0.3">
      <c r="A247" s="1"/>
      <c r="F247" s="37"/>
    </row>
    <row r="248" spans="1:6" x14ac:dyDescent="0.3">
      <c r="A248" s="1"/>
      <c r="F248" s="37"/>
    </row>
    <row r="249" spans="1:6" x14ac:dyDescent="0.3">
      <c r="A249" s="1"/>
      <c r="F249" s="37"/>
    </row>
    <row r="250" spans="1:6" x14ac:dyDescent="0.3">
      <c r="A250" s="1"/>
      <c r="F250" s="37"/>
    </row>
    <row r="251" spans="1:6" x14ac:dyDescent="0.3">
      <c r="A251" s="1"/>
      <c r="F251" s="37"/>
    </row>
    <row r="252" spans="1:6" x14ac:dyDescent="0.3">
      <c r="A252" s="1"/>
      <c r="F252" s="37"/>
    </row>
    <row r="253" spans="1:6" x14ac:dyDescent="0.3">
      <c r="A253" s="1"/>
      <c r="F253" s="37"/>
    </row>
    <row r="254" spans="1:6" x14ac:dyDescent="0.3">
      <c r="A254" s="1"/>
      <c r="F254" s="37"/>
    </row>
    <row r="255" spans="1:6" x14ac:dyDescent="0.3">
      <c r="A255" s="1"/>
      <c r="F255" s="37"/>
    </row>
    <row r="256" spans="1:6" x14ac:dyDescent="0.3">
      <c r="A256" s="1"/>
      <c r="F256" s="37"/>
    </row>
    <row r="257" spans="1:6" x14ac:dyDescent="0.3">
      <c r="A257" s="1"/>
      <c r="F257" s="37"/>
    </row>
    <row r="258" spans="1:6" x14ac:dyDescent="0.3">
      <c r="A258" s="1"/>
      <c r="F258" s="37"/>
    </row>
    <row r="259" spans="1:6" x14ac:dyDescent="0.3">
      <c r="A259" s="1"/>
      <c r="F259" s="37"/>
    </row>
    <row r="260" spans="1:6" x14ac:dyDescent="0.3">
      <c r="A260" s="1"/>
      <c r="F260" s="37"/>
    </row>
    <row r="261" spans="1:6" x14ac:dyDescent="0.3">
      <c r="A261" s="1"/>
      <c r="F261" s="37"/>
    </row>
    <row r="262" spans="1:6" x14ac:dyDescent="0.3">
      <c r="A262" s="1"/>
      <c r="F262" s="37"/>
    </row>
    <row r="263" spans="1:6" x14ac:dyDescent="0.3">
      <c r="A263" s="1"/>
      <c r="F263" s="37"/>
    </row>
    <row r="264" spans="1:6" x14ac:dyDescent="0.3">
      <c r="A264" s="1"/>
      <c r="F264" s="37"/>
    </row>
    <row r="265" spans="1:6" x14ac:dyDescent="0.3">
      <c r="A265" s="1"/>
      <c r="F265" s="37"/>
    </row>
    <row r="266" spans="1:6" x14ac:dyDescent="0.3">
      <c r="A266" s="1"/>
      <c r="F266" s="37"/>
    </row>
    <row r="267" spans="1:6" x14ac:dyDescent="0.3">
      <c r="A267" s="1"/>
      <c r="F267" s="37"/>
    </row>
    <row r="268" spans="1:6" x14ac:dyDescent="0.3">
      <c r="A268" s="1"/>
      <c r="F268" s="37"/>
    </row>
    <row r="269" spans="1:6" x14ac:dyDescent="0.3">
      <c r="A269" s="1"/>
      <c r="F269" s="37"/>
    </row>
    <row r="270" spans="1:6" x14ac:dyDescent="0.3">
      <c r="A270" s="1"/>
      <c r="F270" s="37"/>
    </row>
    <row r="271" spans="1:6" x14ac:dyDescent="0.3">
      <c r="A271" s="1"/>
      <c r="F271" s="37"/>
    </row>
    <row r="272" spans="1:6" x14ac:dyDescent="0.3">
      <c r="A272" s="1"/>
      <c r="F272" s="37"/>
    </row>
    <row r="273" spans="1:6" x14ac:dyDescent="0.3">
      <c r="A273" s="1"/>
      <c r="F273" s="37"/>
    </row>
    <row r="274" spans="1:6" x14ac:dyDescent="0.3">
      <c r="A274" s="1"/>
      <c r="F274" s="37"/>
    </row>
    <row r="275" spans="1:6" x14ac:dyDescent="0.3">
      <c r="A275" s="1"/>
      <c r="F275" s="37"/>
    </row>
    <row r="276" spans="1:6" x14ac:dyDescent="0.3">
      <c r="A276" s="1"/>
      <c r="F276" s="37"/>
    </row>
    <row r="277" spans="1:6" x14ac:dyDescent="0.3">
      <c r="A277" s="1"/>
      <c r="F277" s="37"/>
    </row>
    <row r="278" spans="1:6" x14ac:dyDescent="0.3">
      <c r="A278" s="1"/>
      <c r="F278" s="37"/>
    </row>
    <row r="279" spans="1:6" x14ac:dyDescent="0.3">
      <c r="A279" s="1"/>
      <c r="F279" s="37"/>
    </row>
    <row r="280" spans="1:6" x14ac:dyDescent="0.3">
      <c r="A280" s="1"/>
      <c r="F280" s="37"/>
    </row>
    <row r="281" spans="1:6" x14ac:dyDescent="0.3">
      <c r="A281" s="1"/>
      <c r="F281" s="37"/>
    </row>
    <row r="282" spans="1:6" x14ac:dyDescent="0.3">
      <c r="A282" s="1"/>
      <c r="F282" s="37"/>
    </row>
    <row r="283" spans="1:6" x14ac:dyDescent="0.3">
      <c r="A283" s="1"/>
      <c r="F283" s="37"/>
    </row>
    <row r="284" spans="1:6" x14ac:dyDescent="0.3">
      <c r="A284" s="1"/>
      <c r="F284" s="37"/>
    </row>
    <row r="285" spans="1:6" x14ac:dyDescent="0.3">
      <c r="A285" s="1"/>
      <c r="F285" s="37"/>
    </row>
    <row r="286" spans="1:6" x14ac:dyDescent="0.3">
      <c r="A286" s="1"/>
      <c r="F286" s="37"/>
    </row>
    <row r="287" spans="1:6" x14ac:dyDescent="0.3">
      <c r="A287" s="1"/>
      <c r="F287" s="37"/>
    </row>
    <row r="288" spans="1:6" x14ac:dyDescent="0.3">
      <c r="A288" s="1"/>
      <c r="F288" s="37"/>
    </row>
    <row r="289" spans="1:6" x14ac:dyDescent="0.3">
      <c r="A289" s="1"/>
      <c r="F289" s="37"/>
    </row>
    <row r="290" spans="1:6" x14ac:dyDescent="0.3">
      <c r="A290" s="1"/>
      <c r="F290" s="37"/>
    </row>
    <row r="291" spans="1:6" x14ac:dyDescent="0.3">
      <c r="A291" s="1"/>
      <c r="F291" s="37"/>
    </row>
    <row r="292" spans="1:6" x14ac:dyDescent="0.3">
      <c r="A292" s="1"/>
      <c r="F292" s="37"/>
    </row>
    <row r="293" spans="1:6" x14ac:dyDescent="0.3">
      <c r="A293" s="1"/>
      <c r="F293" s="37"/>
    </row>
    <row r="294" spans="1:6" x14ac:dyDescent="0.3">
      <c r="A294" s="1"/>
      <c r="F294" s="37"/>
    </row>
    <row r="295" spans="1:6" x14ac:dyDescent="0.3">
      <c r="A295" s="1"/>
      <c r="F295" s="37"/>
    </row>
    <row r="296" spans="1:6" x14ac:dyDescent="0.3">
      <c r="A296" s="1"/>
      <c r="F296" s="37"/>
    </row>
    <row r="297" spans="1:6" x14ac:dyDescent="0.3">
      <c r="A297" s="1"/>
      <c r="F297" s="37"/>
    </row>
    <row r="298" spans="1:6" x14ac:dyDescent="0.3">
      <c r="A298" s="1"/>
      <c r="F298" s="37"/>
    </row>
    <row r="299" spans="1:6" x14ac:dyDescent="0.3">
      <c r="A299" s="1"/>
      <c r="F299" s="37"/>
    </row>
    <row r="300" spans="1:6" x14ac:dyDescent="0.3">
      <c r="A300" s="1"/>
      <c r="F300" s="37"/>
    </row>
    <row r="301" spans="1:6" x14ac:dyDescent="0.3">
      <c r="A301" s="1"/>
      <c r="F301" s="37"/>
    </row>
    <row r="302" spans="1:6" x14ac:dyDescent="0.3">
      <c r="A302" s="1"/>
      <c r="F302" s="37"/>
    </row>
    <row r="303" spans="1:6" x14ac:dyDescent="0.3">
      <c r="A303" s="1"/>
      <c r="F303" s="37"/>
    </row>
    <row r="304" spans="1:6" x14ac:dyDescent="0.3">
      <c r="A304" s="1"/>
      <c r="F304" s="37"/>
    </row>
    <row r="305" spans="1:6" x14ac:dyDescent="0.3">
      <c r="A305" s="1"/>
      <c r="F305" s="37"/>
    </row>
    <row r="306" spans="1:6" x14ac:dyDescent="0.3">
      <c r="A306" s="1"/>
      <c r="F306" s="37"/>
    </row>
    <row r="307" spans="1:6" x14ac:dyDescent="0.3">
      <c r="A307" s="1"/>
      <c r="F307" s="37"/>
    </row>
    <row r="308" spans="1:6" x14ac:dyDescent="0.3">
      <c r="A308" s="1"/>
      <c r="F308" s="37"/>
    </row>
    <row r="309" spans="1:6" x14ac:dyDescent="0.3">
      <c r="A309" s="1"/>
      <c r="F309" s="37"/>
    </row>
    <row r="310" spans="1:6" x14ac:dyDescent="0.3">
      <c r="A310" s="1"/>
      <c r="F310" s="37"/>
    </row>
    <row r="311" spans="1:6" x14ac:dyDescent="0.3">
      <c r="A311" s="1"/>
      <c r="F311" s="37"/>
    </row>
    <row r="312" spans="1:6" x14ac:dyDescent="0.3">
      <c r="A312" s="1"/>
      <c r="F312" s="37"/>
    </row>
    <row r="313" spans="1:6" x14ac:dyDescent="0.3">
      <c r="A313" s="1"/>
      <c r="F313" s="37"/>
    </row>
    <row r="314" spans="1:6" x14ac:dyDescent="0.3">
      <c r="A314" s="1"/>
      <c r="F314" s="37"/>
    </row>
    <row r="315" spans="1:6" x14ac:dyDescent="0.3">
      <c r="A315" s="1"/>
      <c r="F315" s="37"/>
    </row>
    <row r="316" spans="1:6" x14ac:dyDescent="0.3">
      <c r="A316" s="1"/>
      <c r="F316" s="37"/>
    </row>
    <row r="317" spans="1:6" x14ac:dyDescent="0.3">
      <c r="A317" s="1"/>
      <c r="F317" s="37"/>
    </row>
    <row r="318" spans="1:6" x14ac:dyDescent="0.3">
      <c r="A318" s="1"/>
      <c r="F318" s="37"/>
    </row>
    <row r="319" spans="1:6" x14ac:dyDescent="0.3">
      <c r="A319" s="1"/>
      <c r="F319" s="37"/>
    </row>
    <row r="320" spans="1:6" x14ac:dyDescent="0.3">
      <c r="A320" s="1"/>
      <c r="F320" s="37"/>
    </row>
    <row r="321" spans="1:6" x14ac:dyDescent="0.3">
      <c r="A321" s="1"/>
      <c r="F321" s="37"/>
    </row>
    <row r="322" spans="1:6" x14ac:dyDescent="0.3">
      <c r="A322" s="1"/>
      <c r="F322" s="37"/>
    </row>
    <row r="323" spans="1:6" x14ac:dyDescent="0.3">
      <c r="A323" s="1"/>
      <c r="F323" s="37"/>
    </row>
    <row r="324" spans="1:6" x14ac:dyDescent="0.3">
      <c r="A324" s="1"/>
      <c r="F324" s="37"/>
    </row>
    <row r="325" spans="1:6" x14ac:dyDescent="0.3">
      <c r="A325" s="1"/>
      <c r="F325" s="37"/>
    </row>
    <row r="326" spans="1:6" x14ac:dyDescent="0.3">
      <c r="A326" s="1"/>
      <c r="F326" s="37"/>
    </row>
    <row r="327" spans="1:6" x14ac:dyDescent="0.3">
      <c r="A327" s="1"/>
      <c r="F327" s="37"/>
    </row>
    <row r="328" spans="1:6" x14ac:dyDescent="0.3">
      <c r="A328" s="1"/>
      <c r="F328" s="37"/>
    </row>
    <row r="329" spans="1:6" x14ac:dyDescent="0.3">
      <c r="A329" s="1"/>
      <c r="F329" s="37"/>
    </row>
    <row r="330" spans="1:6" x14ac:dyDescent="0.3">
      <c r="A330" s="1"/>
      <c r="F330" s="37"/>
    </row>
    <row r="331" spans="1:6" x14ac:dyDescent="0.3">
      <c r="A331" s="1"/>
      <c r="F331" s="37"/>
    </row>
    <row r="332" spans="1:6" x14ac:dyDescent="0.3">
      <c r="A332" s="1"/>
      <c r="F332" s="37"/>
    </row>
    <row r="333" spans="1:6" x14ac:dyDescent="0.3">
      <c r="A333" s="1"/>
      <c r="F333" s="37"/>
    </row>
    <row r="334" spans="1:6" x14ac:dyDescent="0.3">
      <c r="A334" s="1"/>
      <c r="F334" s="37"/>
    </row>
    <row r="335" spans="1:6" x14ac:dyDescent="0.3">
      <c r="A335" s="1"/>
      <c r="F335" s="37"/>
    </row>
    <row r="336" spans="1:6" x14ac:dyDescent="0.3">
      <c r="A336" s="1"/>
      <c r="F336" s="37"/>
    </row>
    <row r="337" spans="1:6" x14ac:dyDescent="0.3">
      <c r="A337" s="1"/>
      <c r="F337" s="37"/>
    </row>
    <row r="338" spans="1:6" x14ac:dyDescent="0.3">
      <c r="A338" s="1"/>
      <c r="F338" s="37"/>
    </row>
    <row r="339" spans="1:6" x14ac:dyDescent="0.3">
      <c r="A339" s="1"/>
      <c r="F339" s="37"/>
    </row>
    <row r="340" spans="1:6" x14ac:dyDescent="0.3">
      <c r="A340" s="1"/>
      <c r="F340" s="37"/>
    </row>
    <row r="341" spans="1:6" x14ac:dyDescent="0.3">
      <c r="A341" s="1"/>
      <c r="F341" s="37"/>
    </row>
    <row r="342" spans="1:6" x14ac:dyDescent="0.3">
      <c r="A342" s="1"/>
      <c r="F342" s="37"/>
    </row>
    <row r="343" spans="1:6" x14ac:dyDescent="0.3">
      <c r="A343" s="1"/>
      <c r="F343" s="37"/>
    </row>
    <row r="344" spans="1:6" x14ac:dyDescent="0.3">
      <c r="A344" s="1"/>
      <c r="F344" s="37"/>
    </row>
    <row r="345" spans="1:6" x14ac:dyDescent="0.3">
      <c r="A345" s="1"/>
      <c r="F345" s="37"/>
    </row>
    <row r="346" spans="1:6" x14ac:dyDescent="0.3">
      <c r="A346" s="1"/>
      <c r="F346" s="37"/>
    </row>
    <row r="347" spans="1:6" x14ac:dyDescent="0.3">
      <c r="A347" s="1"/>
      <c r="F347" s="37"/>
    </row>
    <row r="348" spans="1:6" x14ac:dyDescent="0.3">
      <c r="A348" s="1"/>
      <c r="F348" s="37"/>
    </row>
    <row r="349" spans="1:6" x14ac:dyDescent="0.3">
      <c r="A349" s="1"/>
      <c r="F349" s="37"/>
    </row>
    <row r="350" spans="1:6" x14ac:dyDescent="0.3">
      <c r="A350" s="1"/>
      <c r="F350" s="37"/>
    </row>
    <row r="351" spans="1:6" x14ac:dyDescent="0.3">
      <c r="A351" s="1"/>
      <c r="F351" s="37"/>
    </row>
    <row r="352" spans="1:6" x14ac:dyDescent="0.3">
      <c r="A352" s="1"/>
      <c r="F352" s="37"/>
    </row>
    <row r="353" spans="1:6" x14ac:dyDescent="0.3">
      <c r="A353" s="1"/>
      <c r="F353" s="37"/>
    </row>
    <row r="354" spans="1:6" x14ac:dyDescent="0.3">
      <c r="A354" s="1"/>
      <c r="F354" s="37"/>
    </row>
    <row r="355" spans="1:6" x14ac:dyDescent="0.3">
      <c r="A355" s="1"/>
      <c r="F355" s="37"/>
    </row>
    <row r="356" spans="1:6" x14ac:dyDescent="0.3">
      <c r="A356" s="1"/>
      <c r="F356" s="37"/>
    </row>
    <row r="357" spans="1:6" x14ac:dyDescent="0.3">
      <c r="A357" s="1"/>
      <c r="F357" s="37"/>
    </row>
    <row r="358" spans="1:6" x14ac:dyDescent="0.3">
      <c r="A358" s="1"/>
      <c r="F358" s="37"/>
    </row>
    <row r="359" spans="1:6" x14ac:dyDescent="0.3">
      <c r="A359" s="1"/>
      <c r="F359" s="37"/>
    </row>
    <row r="360" spans="1:6" x14ac:dyDescent="0.3">
      <c r="A360" s="1"/>
      <c r="F360" s="37"/>
    </row>
    <row r="361" spans="1:6" x14ac:dyDescent="0.3">
      <c r="A361" s="1"/>
      <c r="F361" s="37"/>
    </row>
    <row r="362" spans="1:6" x14ac:dyDescent="0.3">
      <c r="A362" s="1"/>
      <c r="F362" s="37"/>
    </row>
    <row r="363" spans="1:6" x14ac:dyDescent="0.3">
      <c r="A363" s="1"/>
      <c r="F363" s="37"/>
    </row>
    <row r="364" spans="1:6" x14ac:dyDescent="0.3">
      <c r="A364" s="1"/>
      <c r="F364" s="37"/>
    </row>
    <row r="365" spans="1:6" x14ac:dyDescent="0.3">
      <c r="A365" s="1"/>
      <c r="F365" s="37"/>
    </row>
    <row r="366" spans="1:6" x14ac:dyDescent="0.3">
      <c r="A366" s="1"/>
      <c r="F366" s="37"/>
    </row>
    <row r="367" spans="1:6" x14ac:dyDescent="0.3">
      <c r="A367" s="1"/>
      <c r="F367" s="37"/>
    </row>
    <row r="368" spans="1:6" x14ac:dyDescent="0.3">
      <c r="A368" s="1"/>
      <c r="F368" s="37"/>
    </row>
    <row r="369" spans="1:6" x14ac:dyDescent="0.3">
      <c r="A369" s="1"/>
      <c r="F369" s="37"/>
    </row>
    <row r="370" spans="1:6" x14ac:dyDescent="0.3">
      <c r="A370" s="1"/>
      <c r="F370" s="37"/>
    </row>
    <row r="371" spans="1:6" x14ac:dyDescent="0.3">
      <c r="A371" s="1"/>
      <c r="F371" s="37"/>
    </row>
    <row r="372" spans="1:6" x14ac:dyDescent="0.3">
      <c r="A372" s="1"/>
      <c r="F372" s="37"/>
    </row>
    <row r="373" spans="1:6" x14ac:dyDescent="0.3">
      <c r="A373" s="1"/>
      <c r="F373" s="37"/>
    </row>
    <row r="374" spans="1:6" x14ac:dyDescent="0.3">
      <c r="A374" s="1"/>
      <c r="F374" s="37"/>
    </row>
    <row r="375" spans="1:6" x14ac:dyDescent="0.3">
      <c r="A375" s="1"/>
      <c r="F375" s="37"/>
    </row>
    <row r="376" spans="1:6" x14ac:dyDescent="0.3">
      <c r="A376" s="1"/>
      <c r="F376" s="37"/>
    </row>
    <row r="377" spans="1:6" x14ac:dyDescent="0.3">
      <c r="A377" s="1"/>
      <c r="F377" s="37"/>
    </row>
    <row r="378" spans="1:6" x14ac:dyDescent="0.3">
      <c r="A378" s="1"/>
      <c r="F378" s="37"/>
    </row>
    <row r="379" spans="1:6" x14ac:dyDescent="0.3">
      <c r="A379" s="1"/>
      <c r="F379" s="37"/>
    </row>
    <row r="380" spans="1:6" x14ac:dyDescent="0.3">
      <c r="A380" s="1"/>
      <c r="F380" s="37"/>
    </row>
    <row r="381" spans="1:6" x14ac:dyDescent="0.3">
      <c r="A381" s="1"/>
      <c r="F381" s="37"/>
    </row>
    <row r="382" spans="1:6" x14ac:dyDescent="0.3">
      <c r="A382" s="1"/>
      <c r="F382" s="37"/>
    </row>
    <row r="383" spans="1:6" x14ac:dyDescent="0.3">
      <c r="A383" s="1"/>
      <c r="F383" s="37"/>
    </row>
    <row r="384" spans="1:6" x14ac:dyDescent="0.3">
      <c r="A384" s="1"/>
      <c r="F384" s="37"/>
    </row>
    <row r="385" spans="1:6" x14ac:dyDescent="0.3">
      <c r="A385" s="1"/>
      <c r="F385" s="37"/>
    </row>
    <row r="386" spans="1:6" x14ac:dyDescent="0.3">
      <c r="A386" s="1"/>
      <c r="F386" s="37"/>
    </row>
    <row r="387" spans="1:6" x14ac:dyDescent="0.3">
      <c r="A387" s="1"/>
      <c r="F387" s="37"/>
    </row>
    <row r="388" spans="1:6" x14ac:dyDescent="0.3">
      <c r="A388" s="1"/>
      <c r="F388" s="37"/>
    </row>
    <row r="389" spans="1:6" x14ac:dyDescent="0.3">
      <c r="A389" s="1"/>
      <c r="F389" s="37"/>
    </row>
    <row r="390" spans="1:6" x14ac:dyDescent="0.3">
      <c r="A390" s="1"/>
      <c r="F390" s="37"/>
    </row>
    <row r="391" spans="1:6" x14ac:dyDescent="0.3">
      <c r="A391" s="1"/>
      <c r="F391" s="37"/>
    </row>
    <row r="392" spans="1:6" x14ac:dyDescent="0.3">
      <c r="A392" s="1"/>
      <c r="F392" s="37"/>
    </row>
    <row r="393" spans="1:6" x14ac:dyDescent="0.3">
      <c r="A393" s="1"/>
      <c r="F393" s="37"/>
    </row>
    <row r="394" spans="1:6" x14ac:dyDescent="0.3">
      <c r="A394" s="1"/>
      <c r="F394" s="37"/>
    </row>
    <row r="395" spans="1:6" x14ac:dyDescent="0.3">
      <c r="A395" s="1"/>
      <c r="F395" s="37"/>
    </row>
    <row r="396" spans="1:6" x14ac:dyDescent="0.3">
      <c r="A396" s="1"/>
      <c r="F396" s="37"/>
    </row>
    <row r="397" spans="1:6" x14ac:dyDescent="0.3">
      <c r="A397" s="1"/>
      <c r="F397" s="37"/>
    </row>
    <row r="398" spans="1:6" x14ac:dyDescent="0.3">
      <c r="A398" s="1"/>
      <c r="F398" s="37"/>
    </row>
    <row r="399" spans="1:6" x14ac:dyDescent="0.3">
      <c r="A399" s="1"/>
      <c r="F399" s="37"/>
    </row>
    <row r="400" spans="1:6" x14ac:dyDescent="0.3">
      <c r="A400" s="1"/>
      <c r="F400" s="37"/>
    </row>
    <row r="401" spans="1:6" x14ac:dyDescent="0.3">
      <c r="A401" s="1"/>
      <c r="F401" s="37"/>
    </row>
    <row r="402" spans="1:6" x14ac:dyDescent="0.3">
      <c r="A402" s="1"/>
      <c r="F402" s="37"/>
    </row>
    <row r="403" spans="1:6" x14ac:dyDescent="0.3">
      <c r="A403" s="1"/>
      <c r="F403" s="37"/>
    </row>
    <row r="404" spans="1:6" x14ac:dyDescent="0.3">
      <c r="A404" s="1"/>
      <c r="F404" s="37"/>
    </row>
    <row r="405" spans="1:6" x14ac:dyDescent="0.3">
      <c r="A405" s="1"/>
      <c r="F405" s="37"/>
    </row>
    <row r="406" spans="1:6" x14ac:dyDescent="0.3">
      <c r="A406" s="1"/>
      <c r="F406" s="37"/>
    </row>
    <row r="407" spans="1:6" x14ac:dyDescent="0.3">
      <c r="A407" s="1"/>
      <c r="F407" s="37"/>
    </row>
    <row r="408" spans="1:6" x14ac:dyDescent="0.3">
      <c r="A408" s="1"/>
      <c r="F408" s="37"/>
    </row>
    <row r="409" spans="1:6" x14ac:dyDescent="0.3">
      <c r="A409" s="1"/>
      <c r="F409" s="37"/>
    </row>
    <row r="410" spans="1:6" x14ac:dyDescent="0.3">
      <c r="A410" s="1"/>
      <c r="F410" s="37"/>
    </row>
    <row r="411" spans="1:6" x14ac:dyDescent="0.3">
      <c r="A411" s="1"/>
      <c r="F411" s="37"/>
    </row>
    <row r="412" spans="1:6" x14ac:dyDescent="0.3">
      <c r="A412" s="1"/>
      <c r="F412" s="37"/>
    </row>
    <row r="413" spans="1:6" x14ac:dyDescent="0.3">
      <c r="A413" s="1"/>
      <c r="F413" s="37"/>
    </row>
    <row r="414" spans="1:6" x14ac:dyDescent="0.3">
      <c r="A414" s="1"/>
      <c r="F414" s="37"/>
    </row>
    <row r="415" spans="1:6" x14ac:dyDescent="0.3">
      <c r="A415" s="1"/>
      <c r="F415" s="37"/>
    </row>
    <row r="416" spans="1:6" x14ac:dyDescent="0.3">
      <c r="A416" s="1"/>
      <c r="F416" s="37"/>
    </row>
    <row r="417" spans="1:6" x14ac:dyDescent="0.3">
      <c r="A417" s="1"/>
      <c r="F417" s="37"/>
    </row>
    <row r="418" spans="1:6" x14ac:dyDescent="0.3">
      <c r="A418" s="1"/>
      <c r="F418" s="37"/>
    </row>
    <row r="419" spans="1:6" x14ac:dyDescent="0.3">
      <c r="A419" s="1"/>
      <c r="F419" s="37"/>
    </row>
    <row r="420" spans="1:6" x14ac:dyDescent="0.3">
      <c r="A420" s="1"/>
      <c r="F420" s="37"/>
    </row>
    <row r="421" spans="1:6" x14ac:dyDescent="0.3">
      <c r="A421" s="1"/>
      <c r="F421" s="37"/>
    </row>
    <row r="422" spans="1:6" x14ac:dyDescent="0.3">
      <c r="A422" s="1"/>
      <c r="F422" s="37"/>
    </row>
    <row r="423" spans="1:6" x14ac:dyDescent="0.3">
      <c r="A423" s="1"/>
      <c r="F423" s="37"/>
    </row>
    <row r="424" spans="1:6" x14ac:dyDescent="0.3">
      <c r="A424" s="1"/>
      <c r="F424" s="37"/>
    </row>
    <row r="425" spans="1:6" x14ac:dyDescent="0.3">
      <c r="A425" s="1"/>
      <c r="F425" s="37"/>
    </row>
    <row r="426" spans="1:6" x14ac:dyDescent="0.3">
      <c r="A426" s="1"/>
      <c r="F426" s="37"/>
    </row>
    <row r="427" spans="1:6" x14ac:dyDescent="0.3">
      <c r="A427" s="1"/>
      <c r="F427" s="37"/>
    </row>
    <row r="428" spans="1:6" x14ac:dyDescent="0.3">
      <c r="A428" s="1"/>
      <c r="F428" s="37"/>
    </row>
    <row r="429" spans="1:6" x14ac:dyDescent="0.3">
      <c r="A429" s="1"/>
      <c r="F429" s="37"/>
    </row>
    <row r="430" spans="1:6" x14ac:dyDescent="0.3">
      <c r="A430" s="1"/>
      <c r="F430" s="37"/>
    </row>
    <row r="431" spans="1:6" x14ac:dyDescent="0.3">
      <c r="A431" s="1"/>
      <c r="F431" s="37"/>
    </row>
    <row r="432" spans="1:6" x14ac:dyDescent="0.3">
      <c r="A432" s="1"/>
      <c r="F432" s="37"/>
    </row>
    <row r="433" spans="1:6" x14ac:dyDescent="0.3">
      <c r="A433" s="1"/>
      <c r="F433" s="37"/>
    </row>
    <row r="434" spans="1:6" x14ac:dyDescent="0.3">
      <c r="A434" s="1"/>
      <c r="F434" s="37"/>
    </row>
    <row r="435" spans="1:6" x14ac:dyDescent="0.3">
      <c r="A435" s="1"/>
      <c r="F435" s="37"/>
    </row>
    <row r="436" spans="1:6" x14ac:dyDescent="0.3">
      <c r="A436" s="1"/>
      <c r="F436" s="37"/>
    </row>
    <row r="437" spans="1:6" x14ac:dyDescent="0.3">
      <c r="A437" s="1"/>
      <c r="F437" s="37"/>
    </row>
    <row r="438" spans="1:6" x14ac:dyDescent="0.3">
      <c r="A438" s="1"/>
      <c r="F438" s="37"/>
    </row>
    <row r="439" spans="1:6" x14ac:dyDescent="0.3">
      <c r="A439" s="1"/>
      <c r="F439" s="37"/>
    </row>
    <row r="440" spans="1:6" x14ac:dyDescent="0.3">
      <c r="A440" s="1"/>
      <c r="F440" s="37"/>
    </row>
    <row r="441" spans="1:6" x14ac:dyDescent="0.3">
      <c r="A441" s="1"/>
      <c r="F441" s="37"/>
    </row>
    <row r="442" spans="1:6" x14ac:dyDescent="0.3">
      <c r="A442" s="1"/>
      <c r="F442" s="37"/>
    </row>
    <row r="443" spans="1:6" x14ac:dyDescent="0.3">
      <c r="A443" s="1"/>
      <c r="F443" s="37"/>
    </row>
    <row r="444" spans="1:6" x14ac:dyDescent="0.3">
      <c r="A444" s="1"/>
      <c r="F444" s="37"/>
    </row>
    <row r="445" spans="1:6" x14ac:dyDescent="0.3">
      <c r="A445" s="1"/>
      <c r="F445" s="37"/>
    </row>
    <row r="446" spans="1:6" x14ac:dyDescent="0.3">
      <c r="A446" s="1"/>
      <c r="F446" s="37"/>
    </row>
    <row r="447" spans="1:6" x14ac:dyDescent="0.3">
      <c r="A447" s="1"/>
      <c r="F447" s="37"/>
    </row>
    <row r="448" spans="1:6" x14ac:dyDescent="0.3">
      <c r="A448" s="1"/>
      <c r="F448" s="37"/>
    </row>
    <row r="449" spans="1:6" x14ac:dyDescent="0.3">
      <c r="A449" s="1"/>
      <c r="F449" s="37"/>
    </row>
    <row r="450" spans="1:6" x14ac:dyDescent="0.3">
      <c r="A450" s="1"/>
      <c r="F450" s="37"/>
    </row>
    <row r="451" spans="1:6" x14ac:dyDescent="0.3">
      <c r="A451" s="1"/>
      <c r="F451" s="37"/>
    </row>
    <row r="452" spans="1:6" x14ac:dyDescent="0.3">
      <c r="A452" s="1"/>
      <c r="F452" s="37"/>
    </row>
    <row r="453" spans="1:6" x14ac:dyDescent="0.3">
      <c r="A453" s="1"/>
      <c r="F453" s="37"/>
    </row>
    <row r="454" spans="1:6" x14ac:dyDescent="0.3">
      <c r="A454" s="1"/>
      <c r="F454" s="37"/>
    </row>
    <row r="455" spans="1:6" x14ac:dyDescent="0.3">
      <c r="A455" s="1"/>
      <c r="F455" s="37"/>
    </row>
    <row r="456" spans="1:6" x14ac:dyDescent="0.3">
      <c r="A456" s="1"/>
      <c r="F456" s="37"/>
    </row>
    <row r="457" spans="1:6" x14ac:dyDescent="0.3">
      <c r="A457" s="1"/>
      <c r="F457" s="37"/>
    </row>
    <row r="458" spans="1:6" x14ac:dyDescent="0.3">
      <c r="A458" s="1"/>
      <c r="F458" s="37"/>
    </row>
    <row r="459" spans="1:6" x14ac:dyDescent="0.3">
      <c r="A459" s="1"/>
      <c r="F459" s="37"/>
    </row>
    <row r="460" spans="1:6" x14ac:dyDescent="0.3">
      <c r="A460" s="1"/>
      <c r="F460" s="37"/>
    </row>
    <row r="461" spans="1:6" x14ac:dyDescent="0.3">
      <c r="A461" s="1"/>
      <c r="F461" s="37"/>
    </row>
    <row r="462" spans="1:6" x14ac:dyDescent="0.3">
      <c r="A462" s="1"/>
      <c r="F462" s="37"/>
    </row>
    <row r="463" spans="1:6" x14ac:dyDescent="0.3">
      <c r="A463" s="1"/>
      <c r="F463" s="37"/>
    </row>
    <row r="464" spans="1:6" x14ac:dyDescent="0.3">
      <c r="A464" s="1"/>
      <c r="F464" s="37"/>
    </row>
    <row r="465" spans="1:6" x14ac:dyDescent="0.3">
      <c r="A465" s="1"/>
      <c r="F465" s="37"/>
    </row>
    <row r="466" spans="1:6" x14ac:dyDescent="0.3">
      <c r="A466" s="1"/>
      <c r="F466" s="37"/>
    </row>
    <row r="467" spans="1:6" x14ac:dyDescent="0.3">
      <c r="A467" s="1"/>
      <c r="F467" s="37"/>
    </row>
    <row r="468" spans="1:6" x14ac:dyDescent="0.3">
      <c r="A468" s="1"/>
      <c r="F468" s="37"/>
    </row>
    <row r="469" spans="1:6" x14ac:dyDescent="0.3">
      <c r="A469" s="1"/>
      <c r="F469" s="37"/>
    </row>
    <row r="470" spans="1:6" x14ac:dyDescent="0.3">
      <c r="A470" s="1"/>
      <c r="F470" s="37"/>
    </row>
    <row r="471" spans="1:6" x14ac:dyDescent="0.3">
      <c r="A471" s="1"/>
      <c r="F471" s="37"/>
    </row>
    <row r="472" spans="1:6" x14ac:dyDescent="0.3">
      <c r="A472" s="1"/>
      <c r="F472" s="37"/>
    </row>
    <row r="473" spans="1:6" x14ac:dyDescent="0.3">
      <c r="A473" s="1"/>
      <c r="F473" s="37"/>
    </row>
    <row r="474" spans="1:6" x14ac:dyDescent="0.3">
      <c r="A474" s="1"/>
      <c r="F474" s="37"/>
    </row>
    <row r="475" spans="1:6" x14ac:dyDescent="0.3">
      <c r="A475" s="1"/>
      <c r="F475" s="37"/>
    </row>
    <row r="476" spans="1:6" x14ac:dyDescent="0.3">
      <c r="A476" s="1"/>
      <c r="F476" s="37"/>
    </row>
    <row r="477" spans="1:6" x14ac:dyDescent="0.3">
      <c r="A477" s="1"/>
      <c r="F477" s="37"/>
    </row>
    <row r="478" spans="1:6" x14ac:dyDescent="0.3">
      <c r="A478" s="1"/>
      <c r="F478" s="37"/>
    </row>
    <row r="479" spans="1:6" x14ac:dyDescent="0.3">
      <c r="A479" s="1"/>
      <c r="F479" s="37"/>
    </row>
    <row r="480" spans="1:6" x14ac:dyDescent="0.3">
      <c r="A480" s="1"/>
      <c r="F480" s="37"/>
    </row>
    <row r="481" spans="1:6" x14ac:dyDescent="0.3">
      <c r="A481" s="1"/>
      <c r="F481" s="37"/>
    </row>
    <row r="482" spans="1:6" x14ac:dyDescent="0.3">
      <c r="A482" s="1"/>
      <c r="F482" s="37"/>
    </row>
    <row r="483" spans="1:6" x14ac:dyDescent="0.3">
      <c r="A483" s="1"/>
      <c r="F483" s="37"/>
    </row>
    <row r="484" spans="1:6" x14ac:dyDescent="0.3">
      <c r="A484" s="1"/>
      <c r="F484" s="37"/>
    </row>
    <row r="485" spans="1:6" x14ac:dyDescent="0.3">
      <c r="A485" s="1"/>
      <c r="F485" s="37"/>
    </row>
    <row r="486" spans="1:6" x14ac:dyDescent="0.3">
      <c r="A486" s="1"/>
      <c r="F486" s="37"/>
    </row>
    <row r="487" spans="1:6" x14ac:dyDescent="0.3">
      <c r="A487" s="1"/>
      <c r="F487" s="37"/>
    </row>
    <row r="488" spans="1:6" x14ac:dyDescent="0.3">
      <c r="A488" s="1"/>
      <c r="F488" s="37"/>
    </row>
    <row r="489" spans="1:6" x14ac:dyDescent="0.3">
      <c r="A489" s="1"/>
      <c r="F489" s="37"/>
    </row>
    <row r="490" spans="1:6" x14ac:dyDescent="0.3">
      <c r="A490" s="1"/>
      <c r="F490" s="37"/>
    </row>
    <row r="491" spans="1:6" x14ac:dyDescent="0.3">
      <c r="A491" s="1"/>
      <c r="F491" s="37"/>
    </row>
    <row r="492" spans="1:6" x14ac:dyDescent="0.3">
      <c r="A492" s="1"/>
      <c r="F492" s="37"/>
    </row>
    <row r="493" spans="1:6" x14ac:dyDescent="0.3">
      <c r="A493" s="1"/>
      <c r="F493" s="37"/>
    </row>
    <row r="494" spans="1:6" x14ac:dyDescent="0.3">
      <c r="A494" s="1"/>
      <c r="F494" s="37"/>
    </row>
    <row r="495" spans="1:6" x14ac:dyDescent="0.3">
      <c r="A495" s="1"/>
      <c r="F495" s="37"/>
    </row>
    <row r="496" spans="1:6" x14ac:dyDescent="0.3">
      <c r="A496" s="1"/>
      <c r="F496" s="37"/>
    </row>
    <row r="497" spans="1:6" x14ac:dyDescent="0.3">
      <c r="A497" s="1"/>
      <c r="F497" s="37"/>
    </row>
    <row r="498" spans="1:6" x14ac:dyDescent="0.3">
      <c r="A498" s="1"/>
      <c r="F498" s="37"/>
    </row>
    <row r="499" spans="1:6" x14ac:dyDescent="0.3">
      <c r="A499" s="1"/>
      <c r="F499" s="37"/>
    </row>
    <row r="500" spans="1:6" x14ac:dyDescent="0.3">
      <c r="A500" s="1"/>
      <c r="F500" s="37"/>
    </row>
    <row r="501" spans="1:6" x14ac:dyDescent="0.3">
      <c r="A501" s="1"/>
      <c r="F501" s="37"/>
    </row>
    <row r="502" spans="1:6" x14ac:dyDescent="0.3">
      <c r="A502" s="1"/>
      <c r="F502" s="37"/>
    </row>
    <row r="503" spans="1:6" x14ac:dyDescent="0.3">
      <c r="A503" s="1"/>
      <c r="F503" s="37"/>
    </row>
    <row r="504" spans="1:6" x14ac:dyDescent="0.3">
      <c r="A504" s="1"/>
      <c r="F504" s="37"/>
    </row>
    <row r="505" spans="1:6" x14ac:dyDescent="0.3">
      <c r="A505" s="1"/>
      <c r="F505" s="37"/>
    </row>
    <row r="506" spans="1:6" x14ac:dyDescent="0.3">
      <c r="A506" s="1"/>
      <c r="F506" s="37"/>
    </row>
    <row r="507" spans="1:6" x14ac:dyDescent="0.3">
      <c r="A507" s="1"/>
      <c r="F507" s="37"/>
    </row>
    <row r="508" spans="1:6" x14ac:dyDescent="0.3">
      <c r="A508" s="1"/>
      <c r="F508" s="37"/>
    </row>
    <row r="509" spans="1:6" x14ac:dyDescent="0.3">
      <c r="A509" s="1"/>
      <c r="F509" s="37"/>
    </row>
    <row r="510" spans="1:6" x14ac:dyDescent="0.3">
      <c r="A510" s="1"/>
      <c r="F510" s="37"/>
    </row>
    <row r="511" spans="1:6" x14ac:dyDescent="0.3">
      <c r="A511" s="1"/>
      <c r="F511" s="37"/>
    </row>
    <row r="512" spans="1:6" x14ac:dyDescent="0.3">
      <c r="A512" s="1"/>
      <c r="F512" s="37"/>
    </row>
    <row r="513" spans="1:6" x14ac:dyDescent="0.3">
      <c r="A513" s="1"/>
      <c r="F513" s="37"/>
    </row>
    <row r="514" spans="1:6" x14ac:dyDescent="0.3">
      <c r="A514" s="1"/>
      <c r="F514" s="37"/>
    </row>
    <row r="515" spans="1:6" x14ac:dyDescent="0.3">
      <c r="A515" s="1"/>
      <c r="F515" s="37"/>
    </row>
    <row r="516" spans="1:6" x14ac:dyDescent="0.3">
      <c r="A516" s="1"/>
      <c r="F516" s="37"/>
    </row>
    <row r="517" spans="1:6" x14ac:dyDescent="0.3">
      <c r="A517" s="1"/>
      <c r="F517" s="37"/>
    </row>
    <row r="518" spans="1:6" x14ac:dyDescent="0.3">
      <c r="A518" s="1"/>
      <c r="F518" s="37"/>
    </row>
    <row r="519" spans="1:6" x14ac:dyDescent="0.3">
      <c r="A519" s="1"/>
      <c r="F519" s="37"/>
    </row>
    <row r="520" spans="1:6" x14ac:dyDescent="0.3">
      <c r="A520" s="1"/>
      <c r="F520" s="37"/>
    </row>
    <row r="521" spans="1:6" x14ac:dyDescent="0.3">
      <c r="A521" s="1"/>
      <c r="F521" s="37"/>
    </row>
    <row r="522" spans="1:6" x14ac:dyDescent="0.3">
      <c r="A522" s="1"/>
      <c r="F522" s="37"/>
    </row>
    <row r="523" spans="1:6" x14ac:dyDescent="0.3">
      <c r="A523" s="1"/>
      <c r="F523" s="37"/>
    </row>
    <row r="524" spans="1:6" x14ac:dyDescent="0.3">
      <c r="A524" s="1"/>
      <c r="F524" s="37"/>
    </row>
    <row r="525" spans="1:6" x14ac:dyDescent="0.3">
      <c r="A525" s="1"/>
      <c r="F525" s="37"/>
    </row>
    <row r="526" spans="1:6" x14ac:dyDescent="0.3">
      <c r="A526" s="1"/>
      <c r="F526" s="37"/>
    </row>
    <row r="527" spans="1:6" x14ac:dyDescent="0.3">
      <c r="A527" s="1"/>
      <c r="F527" s="37"/>
    </row>
    <row r="528" spans="1:6" x14ac:dyDescent="0.3">
      <c r="A528" s="1"/>
      <c r="F528" s="37"/>
    </row>
    <row r="529" spans="1:6" x14ac:dyDescent="0.3">
      <c r="A529" s="1"/>
      <c r="F529" s="37"/>
    </row>
    <row r="530" spans="1:6" x14ac:dyDescent="0.3">
      <c r="A530" s="1"/>
      <c r="F530" s="37"/>
    </row>
    <row r="531" spans="1:6" x14ac:dyDescent="0.3">
      <c r="A531" s="1"/>
      <c r="F531" s="37"/>
    </row>
    <row r="532" spans="1:6" x14ac:dyDescent="0.3">
      <c r="A532" s="1"/>
      <c r="F532" s="37"/>
    </row>
    <row r="533" spans="1:6" x14ac:dyDescent="0.3">
      <c r="A533" s="1"/>
      <c r="F533" s="37"/>
    </row>
    <row r="534" spans="1:6" x14ac:dyDescent="0.3">
      <c r="A534" s="1"/>
      <c r="F534" s="37"/>
    </row>
    <row r="535" spans="1:6" x14ac:dyDescent="0.3">
      <c r="A535" s="1"/>
      <c r="F535" s="37"/>
    </row>
    <row r="536" spans="1:6" x14ac:dyDescent="0.3">
      <c r="A536" s="1"/>
      <c r="F536" s="37"/>
    </row>
    <row r="537" spans="1:6" x14ac:dyDescent="0.3">
      <c r="A537" s="1"/>
      <c r="F537" s="37"/>
    </row>
    <row r="538" spans="1:6" x14ac:dyDescent="0.3">
      <c r="A538" s="1"/>
      <c r="F538" s="37"/>
    </row>
    <row r="539" spans="1:6" x14ac:dyDescent="0.3">
      <c r="A539" s="1"/>
      <c r="F539" s="37"/>
    </row>
    <row r="540" spans="1:6" x14ac:dyDescent="0.3">
      <c r="A540" s="1"/>
      <c r="F540" s="37"/>
    </row>
    <row r="541" spans="1:6" x14ac:dyDescent="0.3">
      <c r="A541" s="1"/>
      <c r="F541" s="37"/>
    </row>
    <row r="542" spans="1:6" x14ac:dyDescent="0.3">
      <c r="A542" s="1"/>
      <c r="F542" s="37"/>
    </row>
    <row r="543" spans="1:6" x14ac:dyDescent="0.3">
      <c r="A543" s="1"/>
      <c r="F543" s="37"/>
    </row>
    <row r="544" spans="1:6" x14ac:dyDescent="0.3">
      <c r="A544" s="1"/>
      <c r="F544" s="37"/>
    </row>
    <row r="545" spans="1:6" x14ac:dyDescent="0.3">
      <c r="A545" s="1"/>
      <c r="F545" s="37"/>
    </row>
    <row r="546" spans="1:6" x14ac:dyDescent="0.3">
      <c r="A546" s="1"/>
      <c r="F546" s="37"/>
    </row>
    <row r="547" spans="1:6" x14ac:dyDescent="0.3">
      <c r="A547" s="1"/>
      <c r="F547" s="37"/>
    </row>
    <row r="548" spans="1:6" x14ac:dyDescent="0.3">
      <c r="A548" s="1"/>
      <c r="F548" s="37"/>
    </row>
    <row r="549" spans="1:6" x14ac:dyDescent="0.3">
      <c r="A549" s="1"/>
      <c r="F549" s="37"/>
    </row>
    <row r="550" spans="1:6" x14ac:dyDescent="0.3">
      <c r="A550" s="1"/>
      <c r="F550" s="37"/>
    </row>
    <row r="551" spans="1:6" x14ac:dyDescent="0.3">
      <c r="A551" s="1"/>
      <c r="F551" s="37"/>
    </row>
    <row r="552" spans="1:6" x14ac:dyDescent="0.3">
      <c r="A552" s="1"/>
      <c r="F552" s="37"/>
    </row>
    <row r="553" spans="1:6" x14ac:dyDescent="0.3">
      <c r="A553" s="1"/>
      <c r="F553" s="37"/>
    </row>
    <row r="554" spans="1:6" x14ac:dyDescent="0.3">
      <c r="A554" s="1"/>
      <c r="F554" s="37"/>
    </row>
    <row r="555" spans="1:6" x14ac:dyDescent="0.3">
      <c r="A555" s="1"/>
      <c r="F555" s="37"/>
    </row>
    <row r="556" spans="1:6" x14ac:dyDescent="0.3">
      <c r="A556" s="1"/>
      <c r="F556" s="37"/>
    </row>
    <row r="557" spans="1:6" x14ac:dyDescent="0.3">
      <c r="A557" s="1"/>
      <c r="F557" s="37"/>
    </row>
    <row r="558" spans="1:6" x14ac:dyDescent="0.3">
      <c r="A558" s="1"/>
      <c r="F558" s="37"/>
    </row>
    <row r="559" spans="1:6" x14ac:dyDescent="0.3">
      <c r="A559" s="1"/>
      <c r="F559" s="37"/>
    </row>
    <row r="560" spans="1:6" x14ac:dyDescent="0.3">
      <c r="A560" s="1"/>
      <c r="F560" s="37"/>
    </row>
    <row r="561" spans="1:6" x14ac:dyDescent="0.3">
      <c r="A561" s="1"/>
      <c r="F561" s="37"/>
    </row>
    <row r="562" spans="1:6" x14ac:dyDescent="0.3">
      <c r="A562" s="1"/>
      <c r="F562" s="37"/>
    </row>
    <row r="563" spans="1:6" x14ac:dyDescent="0.3">
      <c r="A563" s="1"/>
      <c r="F563" s="37"/>
    </row>
    <row r="564" spans="1:6" x14ac:dyDescent="0.3">
      <c r="A564" s="1"/>
      <c r="F564" s="37"/>
    </row>
    <row r="565" spans="1:6" x14ac:dyDescent="0.3">
      <c r="A565" s="1"/>
      <c r="F565" s="37"/>
    </row>
    <row r="566" spans="1:6" x14ac:dyDescent="0.3">
      <c r="A566" s="1"/>
      <c r="F566" s="37"/>
    </row>
    <row r="567" spans="1:6" x14ac:dyDescent="0.3">
      <c r="A567" s="1"/>
      <c r="F567" s="37"/>
    </row>
    <row r="568" spans="1:6" x14ac:dyDescent="0.3">
      <c r="A568" s="1"/>
      <c r="F568" s="37"/>
    </row>
    <row r="569" spans="1:6" x14ac:dyDescent="0.3">
      <c r="A569" s="1"/>
      <c r="F569" s="37"/>
    </row>
    <row r="570" spans="1:6" x14ac:dyDescent="0.3">
      <c r="A570" s="1"/>
      <c r="F570" s="37"/>
    </row>
    <row r="571" spans="1:6" x14ac:dyDescent="0.3">
      <c r="A571" s="1"/>
      <c r="F571" s="37"/>
    </row>
    <row r="572" spans="1:6" x14ac:dyDescent="0.3">
      <c r="A572" s="1"/>
      <c r="F572" s="37"/>
    </row>
    <row r="573" spans="1:6" x14ac:dyDescent="0.3">
      <c r="A573" s="1"/>
      <c r="F573" s="37"/>
    </row>
    <row r="574" spans="1:6" x14ac:dyDescent="0.3">
      <c r="A574" s="1"/>
      <c r="F574" s="37"/>
    </row>
    <row r="575" spans="1:6" x14ac:dyDescent="0.3">
      <c r="A575" s="1"/>
      <c r="F575" s="37"/>
    </row>
    <row r="576" spans="1:6" x14ac:dyDescent="0.3">
      <c r="A576" s="1"/>
      <c r="F576" s="37"/>
    </row>
    <row r="577" spans="1:6" x14ac:dyDescent="0.3">
      <c r="A577" s="1"/>
      <c r="F577" s="37"/>
    </row>
    <row r="578" spans="1:6" x14ac:dyDescent="0.3">
      <c r="A578" s="1"/>
      <c r="F578" s="37"/>
    </row>
    <row r="579" spans="1:6" x14ac:dyDescent="0.3">
      <c r="A579" s="1"/>
      <c r="F579" s="37"/>
    </row>
    <row r="580" spans="1:6" x14ac:dyDescent="0.3">
      <c r="A580" s="1"/>
      <c r="F580" s="37"/>
    </row>
    <row r="581" spans="1:6" x14ac:dyDescent="0.3">
      <c r="A581" s="1"/>
      <c r="F581" s="37"/>
    </row>
    <row r="582" spans="1:6" x14ac:dyDescent="0.3">
      <c r="A582" s="1"/>
      <c r="F582" s="37"/>
    </row>
    <row r="583" spans="1:6" x14ac:dyDescent="0.3">
      <c r="A583" s="1"/>
      <c r="F583" s="37"/>
    </row>
    <row r="584" spans="1:6" x14ac:dyDescent="0.3">
      <c r="A584" s="1"/>
      <c r="F584" s="37"/>
    </row>
    <row r="585" spans="1:6" x14ac:dyDescent="0.3">
      <c r="A585" s="1"/>
      <c r="F585" s="37"/>
    </row>
    <row r="586" spans="1:6" x14ac:dyDescent="0.3">
      <c r="A586" s="1"/>
      <c r="F586" s="37"/>
    </row>
    <row r="587" spans="1:6" x14ac:dyDescent="0.3">
      <c r="A587" s="1"/>
      <c r="F587" s="37"/>
    </row>
    <row r="588" spans="1:6" x14ac:dyDescent="0.3">
      <c r="A588" s="1"/>
      <c r="F588" s="37"/>
    </row>
    <row r="589" spans="1:6" x14ac:dyDescent="0.3">
      <c r="A589" s="1"/>
      <c r="F589" s="37"/>
    </row>
    <row r="590" spans="1:6" x14ac:dyDescent="0.3">
      <c r="A590" s="1"/>
      <c r="F590" s="37"/>
    </row>
    <row r="591" spans="1:6" x14ac:dyDescent="0.3">
      <c r="A591" s="1"/>
      <c r="F591" s="37"/>
    </row>
    <row r="592" spans="1:6" x14ac:dyDescent="0.3">
      <c r="A592" s="1"/>
      <c r="F592" s="37"/>
    </row>
    <row r="593" spans="1:6" x14ac:dyDescent="0.3">
      <c r="A593" s="1"/>
      <c r="F593" s="37"/>
    </row>
    <row r="594" spans="1:6" x14ac:dyDescent="0.3">
      <c r="A594" s="1"/>
      <c r="F594" s="37"/>
    </row>
    <row r="595" spans="1:6" x14ac:dyDescent="0.3">
      <c r="A595" s="1"/>
      <c r="F595" s="37"/>
    </row>
    <row r="596" spans="1:6" x14ac:dyDescent="0.3">
      <c r="A596" s="1"/>
      <c r="F596" s="37"/>
    </row>
    <row r="597" spans="1:6" x14ac:dyDescent="0.3">
      <c r="A597" s="1"/>
      <c r="F597" s="37"/>
    </row>
    <row r="598" spans="1:6" x14ac:dyDescent="0.3">
      <c r="A598" s="1"/>
      <c r="F598" s="37"/>
    </row>
    <row r="599" spans="1:6" x14ac:dyDescent="0.3">
      <c r="A599" s="1"/>
      <c r="F599" s="37"/>
    </row>
    <row r="600" spans="1:6" x14ac:dyDescent="0.3">
      <c r="A600" s="1"/>
      <c r="F600" s="37"/>
    </row>
    <row r="601" spans="1:6" x14ac:dyDescent="0.3">
      <c r="A601" s="1"/>
      <c r="F601" s="37"/>
    </row>
    <row r="602" spans="1:6" x14ac:dyDescent="0.3">
      <c r="A602" s="1"/>
      <c r="F602" s="37"/>
    </row>
    <row r="603" spans="1:6" x14ac:dyDescent="0.3">
      <c r="A603" s="1"/>
      <c r="F603" s="37"/>
    </row>
    <row r="604" spans="1:6" x14ac:dyDescent="0.3">
      <c r="A604" s="1"/>
      <c r="F604" s="37"/>
    </row>
    <row r="605" spans="1:6" x14ac:dyDescent="0.3">
      <c r="A605" s="1"/>
      <c r="F605" s="37"/>
    </row>
    <row r="606" spans="1:6" x14ac:dyDescent="0.3">
      <c r="A606" s="1"/>
      <c r="F606" s="37"/>
    </row>
    <row r="607" spans="1:6" x14ac:dyDescent="0.3">
      <c r="A607" s="1"/>
      <c r="F607" s="37"/>
    </row>
    <row r="608" spans="1:6" x14ac:dyDescent="0.3">
      <c r="A608" s="1"/>
      <c r="F608" s="37"/>
    </row>
    <row r="609" spans="1:6" x14ac:dyDescent="0.3">
      <c r="A609" s="1"/>
      <c r="F609" s="37"/>
    </row>
    <row r="610" spans="1:6" x14ac:dyDescent="0.3">
      <c r="A610" s="1"/>
      <c r="F610" s="37"/>
    </row>
    <row r="611" spans="1:6" x14ac:dyDescent="0.3">
      <c r="A611" s="1"/>
      <c r="F611" s="37"/>
    </row>
    <row r="612" spans="1:6" x14ac:dyDescent="0.3">
      <c r="A612" s="1"/>
      <c r="F612" s="37"/>
    </row>
    <row r="613" spans="1:6" x14ac:dyDescent="0.3">
      <c r="A613" s="1"/>
      <c r="F613" s="37"/>
    </row>
    <row r="614" spans="1:6" x14ac:dyDescent="0.3">
      <c r="A614" s="1"/>
      <c r="F614" s="37"/>
    </row>
    <row r="615" spans="1:6" x14ac:dyDescent="0.3">
      <c r="A615" s="1"/>
      <c r="F615" s="37"/>
    </row>
    <row r="616" spans="1:6" x14ac:dyDescent="0.3">
      <c r="A616" s="1"/>
      <c r="F616" s="37"/>
    </row>
    <row r="617" spans="1:6" x14ac:dyDescent="0.3">
      <c r="A617" s="1"/>
      <c r="F617" s="37"/>
    </row>
    <row r="618" spans="1:6" x14ac:dyDescent="0.3">
      <c r="A618" s="1"/>
      <c r="F618" s="37"/>
    </row>
    <row r="619" spans="1:6" x14ac:dyDescent="0.3">
      <c r="A619" s="1"/>
      <c r="F619" s="37"/>
    </row>
    <row r="620" spans="1:6" x14ac:dyDescent="0.3">
      <c r="A620" s="1"/>
      <c r="F620" s="37"/>
    </row>
    <row r="621" spans="1:6" x14ac:dyDescent="0.3">
      <c r="A621" s="1"/>
      <c r="F621" s="37"/>
    </row>
    <row r="622" spans="1:6" x14ac:dyDescent="0.3">
      <c r="A622" s="1"/>
      <c r="F622" s="37"/>
    </row>
    <row r="623" spans="1:6" x14ac:dyDescent="0.3">
      <c r="A623" s="1"/>
      <c r="F623" s="37"/>
    </row>
    <row r="624" spans="1:6" x14ac:dyDescent="0.3">
      <c r="A624" s="1"/>
      <c r="F624" s="37"/>
    </row>
    <row r="625" spans="1:6" x14ac:dyDescent="0.3">
      <c r="A625" s="1"/>
      <c r="F625" s="37"/>
    </row>
    <row r="626" spans="1:6" x14ac:dyDescent="0.3">
      <c r="A626" s="1"/>
      <c r="F626" s="37"/>
    </row>
    <row r="627" spans="1:6" x14ac:dyDescent="0.3">
      <c r="A627" s="1"/>
      <c r="F627" s="37"/>
    </row>
    <row r="628" spans="1:6" x14ac:dyDescent="0.3">
      <c r="A628" s="1"/>
      <c r="F628" s="37"/>
    </row>
    <row r="629" spans="1:6" x14ac:dyDescent="0.3">
      <c r="A629" s="1"/>
      <c r="F629" s="37"/>
    </row>
    <row r="630" spans="1:6" x14ac:dyDescent="0.3">
      <c r="A630" s="1"/>
      <c r="F630" s="37"/>
    </row>
    <row r="631" spans="1:6" x14ac:dyDescent="0.3">
      <c r="A631" s="1"/>
      <c r="F631" s="37"/>
    </row>
    <row r="632" spans="1:6" x14ac:dyDescent="0.3">
      <c r="A632" s="1"/>
      <c r="F632" s="37"/>
    </row>
    <row r="633" spans="1:6" x14ac:dyDescent="0.3">
      <c r="A633" s="1"/>
      <c r="F633" s="37"/>
    </row>
    <row r="634" spans="1:6" x14ac:dyDescent="0.3">
      <c r="A634" s="1"/>
      <c r="F634" s="37"/>
    </row>
    <row r="635" spans="1:6" x14ac:dyDescent="0.3">
      <c r="A635" s="1"/>
      <c r="F635" s="37"/>
    </row>
    <row r="636" spans="1:6" x14ac:dyDescent="0.3">
      <c r="A636" s="1"/>
      <c r="F636" s="37"/>
    </row>
    <row r="637" spans="1:6" x14ac:dyDescent="0.3">
      <c r="A637" s="1"/>
      <c r="F637" s="37"/>
    </row>
    <row r="638" spans="1:6" x14ac:dyDescent="0.3">
      <c r="A638" s="1"/>
      <c r="F638" s="37"/>
    </row>
    <row r="639" spans="1:6" x14ac:dyDescent="0.3">
      <c r="A639" s="1"/>
      <c r="F639" s="37"/>
    </row>
    <row r="640" spans="1:6" x14ac:dyDescent="0.3">
      <c r="A640" s="1"/>
      <c r="F640" s="37"/>
    </row>
    <row r="641" spans="1:6" x14ac:dyDescent="0.3">
      <c r="A641" s="1"/>
      <c r="F641" s="37"/>
    </row>
    <row r="642" spans="1:6" x14ac:dyDescent="0.3">
      <c r="A642" s="1"/>
      <c r="F642" s="37"/>
    </row>
    <row r="643" spans="1:6" x14ac:dyDescent="0.3">
      <c r="A643" s="1"/>
      <c r="F643" s="37"/>
    </row>
    <row r="644" spans="1:6" x14ac:dyDescent="0.3">
      <c r="A644" s="1"/>
      <c r="F644" s="37"/>
    </row>
    <row r="645" spans="1:6" x14ac:dyDescent="0.3">
      <c r="A645" s="1"/>
      <c r="F645" s="37"/>
    </row>
    <row r="646" spans="1:6" x14ac:dyDescent="0.3">
      <c r="A646" s="1"/>
      <c r="F646" s="37"/>
    </row>
    <row r="647" spans="1:6" x14ac:dyDescent="0.3">
      <c r="A647" s="1"/>
      <c r="F647" s="37"/>
    </row>
    <row r="648" spans="1:6" x14ac:dyDescent="0.3">
      <c r="A648" s="1"/>
      <c r="F648" s="37"/>
    </row>
    <row r="649" spans="1:6" x14ac:dyDescent="0.3">
      <c r="A649" s="1"/>
      <c r="F649" s="37"/>
    </row>
    <row r="650" spans="1:6" x14ac:dyDescent="0.3">
      <c r="A650" s="1"/>
      <c r="F650" s="37"/>
    </row>
    <row r="651" spans="1:6" x14ac:dyDescent="0.3">
      <c r="A651" s="1"/>
      <c r="F651" s="37"/>
    </row>
    <row r="652" spans="1:6" x14ac:dyDescent="0.3">
      <c r="A652" s="1"/>
      <c r="F652" s="37"/>
    </row>
    <row r="653" spans="1:6" x14ac:dyDescent="0.3">
      <c r="A653" s="1"/>
      <c r="F653" s="37"/>
    </row>
  </sheetData>
  <mergeCells count="1">
    <mergeCell ref="D6:E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5637D-6D20-453C-B1A5-387591EB188F}">
  <dimension ref="A1:G41"/>
  <sheetViews>
    <sheetView workbookViewId="0">
      <selection activeCell="A24" sqref="A24"/>
    </sheetView>
  </sheetViews>
  <sheetFormatPr defaultRowHeight="14.4" x14ac:dyDescent="0.3"/>
  <cols>
    <col min="1" max="1" width="56.77734375" bestFit="1" customWidth="1"/>
    <col min="2" max="5" width="20.6640625" customWidth="1"/>
    <col min="6" max="6" width="15.6640625" customWidth="1"/>
    <col min="7" max="7" width="14.44140625" bestFit="1" customWidth="1"/>
  </cols>
  <sheetData>
    <row r="1" spans="1:5" x14ac:dyDescent="0.3">
      <c r="A1" s="39" t="s">
        <v>22</v>
      </c>
    </row>
    <row r="2" spans="1:5" x14ac:dyDescent="0.3">
      <c r="A2" s="39" t="s">
        <v>46</v>
      </c>
    </row>
    <row r="3" spans="1:5" x14ac:dyDescent="0.3">
      <c r="A3" s="40" t="s">
        <v>63</v>
      </c>
    </row>
    <row r="4" spans="1:5" x14ac:dyDescent="0.3">
      <c r="A4" s="41"/>
    </row>
    <row r="5" spans="1:5" x14ac:dyDescent="0.3">
      <c r="A5" s="41"/>
    </row>
    <row r="6" spans="1:5" x14ac:dyDescent="0.3">
      <c r="A6" s="42" t="s">
        <v>47</v>
      </c>
      <c r="B6" s="43" t="s">
        <v>64</v>
      </c>
      <c r="C6" s="43" t="s">
        <v>65</v>
      </c>
      <c r="D6" s="43"/>
      <c r="E6" s="43"/>
    </row>
    <row r="7" spans="1:5" x14ac:dyDescent="0.3">
      <c r="A7" s="39"/>
    </row>
    <row r="8" spans="1:5" x14ac:dyDescent="0.3">
      <c r="A8" s="44" t="s">
        <v>48</v>
      </c>
      <c r="B8" s="45">
        <v>4827</v>
      </c>
      <c r="C8" s="45">
        <f>'[1]Sch B-1'!N21</f>
        <v>-7827.46</v>
      </c>
      <c r="D8" s="45"/>
      <c r="E8" s="45"/>
    </row>
    <row r="9" spans="1:5" x14ac:dyDescent="0.3">
      <c r="A9" s="44" t="s">
        <v>49</v>
      </c>
      <c r="B9" s="45">
        <v>156480</v>
      </c>
      <c r="C9" s="45">
        <v>1860210</v>
      </c>
      <c r="D9" s="45"/>
      <c r="E9" s="45"/>
    </row>
    <row r="10" spans="1:5" x14ac:dyDescent="0.3">
      <c r="A10" s="44" t="s">
        <v>50</v>
      </c>
      <c r="B10" s="45">
        <v>157969</v>
      </c>
      <c r="C10" s="45">
        <f>'[1]Sch B-1'!O21</f>
        <v>131133.8299867615</v>
      </c>
      <c r="D10" s="45"/>
      <c r="E10" s="45"/>
    </row>
    <row r="11" spans="1:5" x14ac:dyDescent="0.3">
      <c r="A11" s="44" t="s">
        <v>51</v>
      </c>
      <c r="B11" s="45">
        <v>0</v>
      </c>
      <c r="C11" s="45">
        <v>0</v>
      </c>
      <c r="D11" s="45"/>
      <c r="E11" s="45"/>
    </row>
    <row r="12" spans="1:5" ht="16.2" x14ac:dyDescent="0.45">
      <c r="A12" s="44" t="s">
        <v>52</v>
      </c>
      <c r="B12" s="46">
        <v>81142</v>
      </c>
      <c r="C12" s="46">
        <f>'[1]Sch B-1'!P21</f>
        <v>72572.05001323852</v>
      </c>
      <c r="D12" s="45"/>
      <c r="E12" s="45"/>
    </row>
    <row r="13" spans="1:5" x14ac:dyDescent="0.3">
      <c r="A13" s="44" t="s">
        <v>53</v>
      </c>
      <c r="B13" s="45">
        <f>SUM(B8:B12)</f>
        <v>400418</v>
      </c>
      <c r="C13" s="45">
        <f>SUM(C8:C12)</f>
        <v>2056088.4200000002</v>
      </c>
      <c r="D13" s="45"/>
      <c r="E13" s="45"/>
    </row>
    <row r="14" spans="1:5" x14ac:dyDescent="0.3">
      <c r="A14" s="44"/>
    </row>
    <row r="15" spans="1:5" x14ac:dyDescent="0.3">
      <c r="A15" s="47" t="s">
        <v>9</v>
      </c>
    </row>
    <row r="16" spans="1:5" x14ac:dyDescent="0.3">
      <c r="A16" s="44"/>
    </row>
    <row r="17" spans="1:7" x14ac:dyDescent="0.3">
      <c r="A17" s="42" t="s">
        <v>54</v>
      </c>
      <c r="B17" s="43" t="str">
        <f>B6</f>
        <v>FYE 6/30/23</v>
      </c>
      <c r="C17" s="43" t="str">
        <f>C6</f>
        <v>CYE 12/31/23</v>
      </c>
      <c r="D17" s="43"/>
      <c r="E17" s="43"/>
    </row>
    <row r="18" spans="1:7" x14ac:dyDescent="0.3">
      <c r="A18" s="39"/>
    </row>
    <row r="19" spans="1:7" x14ac:dyDescent="0.3">
      <c r="A19" s="47" t="s">
        <v>48</v>
      </c>
      <c r="B19" s="45">
        <v>9658</v>
      </c>
      <c r="C19" s="45">
        <f>B19/B8*C8</f>
        <v>-15661.406397348248</v>
      </c>
      <c r="D19" s="45" t="s">
        <v>62</v>
      </c>
      <c r="E19" s="45"/>
    </row>
    <row r="20" spans="1:7" x14ac:dyDescent="0.3">
      <c r="A20" s="47" t="s">
        <v>49</v>
      </c>
      <c r="B20" s="45">
        <v>129394</v>
      </c>
      <c r="C20" s="45">
        <f>B20/B9*C9</f>
        <v>1538215.8278374234</v>
      </c>
      <c r="D20" s="45" t="s">
        <v>70</v>
      </c>
      <c r="E20" s="45"/>
    </row>
    <row r="21" spans="1:7" x14ac:dyDescent="0.3">
      <c r="A21" s="47" t="s">
        <v>50</v>
      </c>
      <c r="B21" s="45">
        <v>65220</v>
      </c>
      <c r="C21" s="45">
        <f>B21/B10*C10</f>
        <v>54140.675649884375</v>
      </c>
      <c r="D21" s="45" t="s">
        <v>62</v>
      </c>
      <c r="E21" s="45"/>
    </row>
    <row r="22" spans="1:7" x14ac:dyDescent="0.3">
      <c r="A22" s="47" t="s">
        <v>51</v>
      </c>
      <c r="B22" s="45">
        <v>0</v>
      </c>
      <c r="C22" s="45">
        <v>0</v>
      </c>
      <c r="D22" s="45" t="s">
        <v>9</v>
      </c>
      <c r="E22" s="45"/>
    </row>
    <row r="23" spans="1:7" ht="16.2" x14ac:dyDescent="0.45">
      <c r="A23" s="47" t="s">
        <v>52</v>
      </c>
      <c r="B23" s="46">
        <v>62303</v>
      </c>
      <c r="C23" s="46">
        <f>B23/B12*C12</f>
        <v>55722.762958453073</v>
      </c>
      <c r="D23" s="45" t="s">
        <v>62</v>
      </c>
      <c r="E23" s="45"/>
    </row>
    <row r="24" spans="1:7" x14ac:dyDescent="0.3">
      <c r="A24" s="44" t="s">
        <v>53</v>
      </c>
      <c r="B24" s="45">
        <f>SUM(B19:B23)</f>
        <v>266575</v>
      </c>
      <c r="C24" s="45">
        <f>SUM(C19:C23)</f>
        <v>1632417.8600484126</v>
      </c>
      <c r="D24" s="45"/>
      <c r="E24" s="45"/>
    </row>
    <row r="29" spans="1:7" x14ac:dyDescent="0.3">
      <c r="B29" t="s">
        <v>66</v>
      </c>
      <c r="C29" t="s">
        <v>55</v>
      </c>
      <c r="D29" t="s">
        <v>67</v>
      </c>
      <c r="E29" t="s">
        <v>55</v>
      </c>
    </row>
    <row r="30" spans="1:7" x14ac:dyDescent="0.3">
      <c r="B30" s="43" t="str">
        <f>B17</f>
        <v>FYE 6/30/23</v>
      </c>
      <c r="C30" s="43" t="str">
        <f>B30</f>
        <v>FYE 6/30/23</v>
      </c>
      <c r="D30" s="43" t="str">
        <f>C17</f>
        <v>CYE 12/31/23</v>
      </c>
      <c r="E30" s="43" t="str">
        <f>D30</f>
        <v>CYE 12/31/23</v>
      </c>
    </row>
    <row r="31" spans="1:7" x14ac:dyDescent="0.3">
      <c r="A31" t="s">
        <v>56</v>
      </c>
      <c r="B31" s="48">
        <v>6594104</v>
      </c>
      <c r="C31" s="48">
        <v>4687037</v>
      </c>
      <c r="D31" s="48">
        <f>6134630.36-24000</f>
        <v>6110630.3600000003</v>
      </c>
      <c r="E31" s="48">
        <f>C31/B31*D31</f>
        <v>4343387.7583130812</v>
      </c>
      <c r="F31" t="s">
        <v>62</v>
      </c>
      <c r="G31" s="49">
        <f>E31-D31+E33</f>
        <v>-1731554.6016869191</v>
      </c>
    </row>
    <row r="32" spans="1:7" x14ac:dyDescent="0.3">
      <c r="A32" t="s">
        <v>57</v>
      </c>
      <c r="B32" s="48">
        <v>37396</v>
      </c>
      <c r="C32" s="48">
        <v>0</v>
      </c>
      <c r="D32" s="48">
        <v>25234</v>
      </c>
      <c r="E32" s="48">
        <v>0</v>
      </c>
      <c r="F32" t="s">
        <v>62</v>
      </c>
      <c r="G32" s="49" t="s">
        <v>9</v>
      </c>
    </row>
    <row r="33" spans="1:7" x14ac:dyDescent="0.3">
      <c r="A33" t="s">
        <v>58</v>
      </c>
      <c r="B33" s="48"/>
      <c r="C33" s="48">
        <v>35688</v>
      </c>
      <c r="D33" s="48"/>
      <c r="E33" s="48">
        <f>C33</f>
        <v>35688</v>
      </c>
      <c r="F33" t="s">
        <v>62</v>
      </c>
      <c r="G33" s="49"/>
    </row>
    <row r="34" spans="1:7" x14ac:dyDescent="0.3">
      <c r="A34" t="s">
        <v>59</v>
      </c>
      <c r="B34" s="48">
        <v>1647319</v>
      </c>
      <c r="C34" s="48">
        <v>3903858</v>
      </c>
      <c r="D34" s="48">
        <f>1903925.02-110400</f>
        <v>1793525.02</v>
      </c>
      <c r="E34" s="48">
        <f>C34/B34*D34</f>
        <v>4250340.7036082018</v>
      </c>
      <c r="F34" t="s">
        <v>62</v>
      </c>
      <c r="G34" s="49">
        <f>E34-D34+E35</f>
        <v>2653067.6836082018</v>
      </c>
    </row>
    <row r="35" spans="1:7" ht="16.2" x14ac:dyDescent="0.45">
      <c r="A35" t="s">
        <v>60</v>
      </c>
      <c r="B35" s="50">
        <v>0</v>
      </c>
      <c r="C35" s="50">
        <v>196252</v>
      </c>
      <c r="D35" s="50">
        <v>0</v>
      </c>
      <c r="E35" s="50">
        <f>C35</f>
        <v>196252</v>
      </c>
      <c r="F35" t="s">
        <v>62</v>
      </c>
      <c r="G35" s="49"/>
    </row>
    <row r="36" spans="1:7" x14ac:dyDescent="0.3">
      <c r="A36" t="s">
        <v>61</v>
      </c>
      <c r="B36" s="48">
        <f>SUM(B31:B35)</f>
        <v>8278819</v>
      </c>
      <c r="C36" s="48">
        <f>SUM(C31:C35)</f>
        <v>8822835</v>
      </c>
      <c r="D36" s="48">
        <f>SUM(D31:D35)</f>
        <v>7929389.3800000008</v>
      </c>
      <c r="E36" s="48">
        <f>SUM(E31:E35)</f>
        <v>8825668.4619212821</v>
      </c>
      <c r="G36" s="49"/>
    </row>
    <row r="37" spans="1:7" x14ac:dyDescent="0.3">
      <c r="B37" s="49"/>
      <c r="C37" s="49"/>
      <c r="D37" s="49"/>
      <c r="E37" s="49"/>
    </row>
    <row r="38" spans="1:7" x14ac:dyDescent="0.3">
      <c r="B38" s="45"/>
      <c r="C38" s="45"/>
      <c r="D38" s="45"/>
      <c r="E38" s="45"/>
    </row>
    <row r="39" spans="1:7" x14ac:dyDescent="0.3">
      <c r="B39" s="45"/>
      <c r="C39" s="45"/>
      <c r="D39" s="45"/>
      <c r="E39" s="45"/>
      <c r="F39" s="45"/>
    </row>
    <row r="41" spans="1:7" x14ac:dyDescent="0.3">
      <c r="C41" t="s">
        <v>9</v>
      </c>
    </row>
  </sheetData>
  <pageMargins left="0.7" right="0.7" top="0.75" bottom="0.75" header="0.3" footer="0.3"/>
  <pageSetup orientation="portrait" r:id="rId1"/>
  <ignoredErrors>
    <ignoredError sqref="E3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6B20F9-20F6-49BF-9C1E-98BFFCE46395}"/>
</file>

<file path=customXml/itemProps2.xml><?xml version="1.0" encoding="utf-8"?>
<ds:datastoreItem xmlns:ds="http://schemas.openxmlformats.org/officeDocument/2006/customXml" ds:itemID="{69ED01A7-E4A0-4786-9633-91DD79BC87E9}"/>
</file>

<file path=customXml/itemProps3.xml><?xml version="1.0" encoding="utf-8"?>
<ds:datastoreItem xmlns:ds="http://schemas.openxmlformats.org/officeDocument/2006/customXml" ds:itemID="{AFBD6E0D-FB1C-4B13-9818-C211A12577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Allocation</vt:lpstr>
      <vt:lpstr>Ins.HO allocations</vt:lpstr>
    </vt:vector>
  </TitlesOfParts>
  <Company>Trinity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Plato</dc:creator>
  <cp:lastModifiedBy>Pamela Latovick</cp:lastModifiedBy>
  <dcterms:created xsi:type="dcterms:W3CDTF">2023-07-29T13:53:01Z</dcterms:created>
  <dcterms:modified xsi:type="dcterms:W3CDTF">2024-03-20T17:02:23Z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